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zakázky" sheetId="1" r:id="rId1"/>
    <sheet name="SO 01 - železniční spodek" sheetId="2" r:id="rId2"/>
    <sheet name="SO 02 - železniční svršek" sheetId="3" r:id="rId3"/>
    <sheet name="SO 03 - Propustek v km 48..." sheetId="4" r:id="rId4"/>
    <sheet name="04.1 - Přeložka kabelů v ..." sheetId="5" r:id="rId5"/>
    <sheet name="04.2 - Přeložka kabelů v ..." sheetId="6" r:id="rId6"/>
    <sheet name="04.3 - Přeložka kabelů v ..." sheetId="7" r:id="rId7"/>
    <sheet name="04.4 - Přeložka kabelů v ..." sheetId="8" r:id="rId8"/>
    <sheet name="VRN - VRN " sheetId="9" r:id="rId9"/>
  </sheets>
  <definedNames>
    <definedName name="_xlnm.Print_Area" localSheetId="0">'Rekapitulace zakázky'!$D$4:$AO$76,'Rekapitulace zakázky'!$C$82:$AQ$103</definedName>
    <definedName name="_xlnm.Print_Titles" localSheetId="0">'Rekapitulace zakázky'!$92:$92</definedName>
    <definedName name="_xlnm._FilterDatabase" localSheetId="1" hidden="1">'SO 01 - železniční spodek'!$C$118:$K$234</definedName>
    <definedName name="_xlnm.Print_Area" localSheetId="1">'SO 01 - železniční spodek'!$C$4:$J$39,'SO 01 - železniční spodek'!$C$50:$J$76,'SO 01 - železniční spodek'!$C$82:$J$100,'SO 01 - železniční spodek'!$C$106:$K$234</definedName>
    <definedName name="_xlnm.Print_Titles" localSheetId="1">'SO 01 - železniční spodek'!$118:$118</definedName>
    <definedName name="_xlnm._FilterDatabase" localSheetId="2" hidden="1">'SO 02 - železniční svršek'!$C$118:$K$226</definedName>
    <definedName name="_xlnm.Print_Area" localSheetId="2">'SO 02 - železniční svršek'!$C$4:$J$39,'SO 02 - železniční svršek'!$C$50:$J$76,'SO 02 - železniční svršek'!$C$82:$J$100,'SO 02 - železniční svršek'!$C$106:$K$226</definedName>
    <definedName name="_xlnm.Print_Titles" localSheetId="2">'SO 02 - železniční svršek'!$118:$118</definedName>
    <definedName name="_xlnm._FilterDatabase" localSheetId="3" hidden="1">'SO 03 - Propustek v km 48...'!$C$125:$K$205</definedName>
    <definedName name="_xlnm.Print_Area" localSheetId="3">'SO 03 - Propustek v km 48...'!$C$4:$J$39,'SO 03 - Propustek v km 48...'!$C$50:$J$76,'SO 03 - Propustek v km 48...'!$C$82:$J$107,'SO 03 - Propustek v km 48...'!$C$113:$K$205</definedName>
    <definedName name="_xlnm.Print_Titles" localSheetId="3">'SO 03 - Propustek v km 48...'!$125:$125</definedName>
    <definedName name="_xlnm._FilterDatabase" localSheetId="4" hidden="1">'04.1 - Přeložka kabelů v ...'!$C$116:$K$122</definedName>
    <definedName name="_xlnm.Print_Area" localSheetId="4">'04.1 - Přeložka kabelů v ...'!$C$4:$J$39,'04.1 - Přeložka kabelů v ...'!$C$50:$J$76,'04.1 - Přeložka kabelů v ...'!$C$82:$J$98,'04.1 - Přeložka kabelů v ...'!$C$104:$K$122</definedName>
    <definedName name="_xlnm.Print_Titles" localSheetId="4">'04.1 - Přeložka kabelů v ...'!$116:$116</definedName>
    <definedName name="_xlnm._FilterDatabase" localSheetId="5" hidden="1">'04.2 - Přeložka kabelů v ...'!$C$116:$K$144</definedName>
    <definedName name="_xlnm.Print_Area" localSheetId="5">'04.2 - Přeložka kabelů v ...'!$C$4:$J$39,'04.2 - Přeložka kabelů v ...'!$C$50:$J$76,'04.2 - Přeložka kabelů v ...'!$C$82:$J$98,'04.2 - Přeložka kabelů v ...'!$C$104:$K$144</definedName>
    <definedName name="_xlnm.Print_Titles" localSheetId="5">'04.2 - Přeložka kabelů v ...'!$116:$116</definedName>
    <definedName name="_xlnm._FilterDatabase" localSheetId="6" hidden="1">'04.3 - Přeložka kabelů v ...'!$C$116:$K$133</definedName>
    <definedName name="_xlnm.Print_Area" localSheetId="6">'04.3 - Přeložka kabelů v ...'!$C$4:$J$39,'04.3 - Přeložka kabelů v ...'!$C$50:$J$76,'04.3 - Přeložka kabelů v ...'!$C$82:$J$98,'04.3 - Přeložka kabelů v ...'!$C$104:$K$133</definedName>
    <definedName name="_xlnm.Print_Titles" localSheetId="6">'04.3 - Přeložka kabelů v ...'!$116:$116</definedName>
    <definedName name="_xlnm._FilterDatabase" localSheetId="7" hidden="1">'04.4 - Přeložka kabelů v ...'!$C$116:$K$148</definedName>
    <definedName name="_xlnm.Print_Area" localSheetId="7">'04.4 - Přeložka kabelů v ...'!$C$4:$J$39,'04.4 - Přeložka kabelů v ...'!$C$50:$J$76,'04.4 - Přeložka kabelů v ...'!$C$82:$J$98,'04.4 - Přeložka kabelů v ...'!$C$104:$K$148</definedName>
    <definedName name="_xlnm.Print_Titles" localSheetId="7">'04.4 - Přeložka kabelů v ...'!$116:$116</definedName>
    <definedName name="_xlnm._FilterDatabase" localSheetId="8" hidden="1">'VRN - VRN '!$C$116:$K$131</definedName>
    <definedName name="_xlnm.Print_Area" localSheetId="8">'VRN - VRN '!$C$4:$J$39,'VRN - VRN '!$C$50:$J$76,'VRN - VRN '!$C$82:$J$98,'VRN - VRN '!$C$104:$K$131</definedName>
    <definedName name="_xlnm.Print_Titles" localSheetId="8">'VRN - VRN '!$116:$116</definedName>
  </definedNames>
  <calcPr/>
</workbook>
</file>

<file path=xl/calcChain.xml><?xml version="1.0" encoding="utf-8"?>
<calcChain xmlns="http://schemas.openxmlformats.org/spreadsheetml/2006/main">
  <c i="9" r="J37"/>
  <c r="J36"/>
  <c i="1" r="AY102"/>
  <c i="9" r="J35"/>
  <c i="1" r="AX102"/>
  <c i="9" r="BI130"/>
  <c r="BH130"/>
  <c r="BG130"/>
  <c r="BF130"/>
  <c r="T130"/>
  <c r="R130"/>
  <c r="P130"/>
  <c r="BK130"/>
  <c r="J130"/>
  <c r="BE130"/>
  <c r="BI128"/>
  <c r="BH128"/>
  <c r="BG128"/>
  <c r="BF128"/>
  <c r="T128"/>
  <c r="R128"/>
  <c r="P128"/>
  <c r="BK128"/>
  <c r="J128"/>
  <c r="BE128"/>
  <c r="BI127"/>
  <c r="BH127"/>
  <c r="BG127"/>
  <c r="BF127"/>
  <c r="T127"/>
  <c r="R127"/>
  <c r="P127"/>
  <c r="BK127"/>
  <c r="J127"/>
  <c r="BE127"/>
  <c r="BI125"/>
  <c r="BH125"/>
  <c r="BG125"/>
  <c r="BF125"/>
  <c r="T125"/>
  <c r="R125"/>
  <c r="P125"/>
  <c r="BK125"/>
  <c r="J125"/>
  <c r="BE125"/>
  <c r="BI123"/>
  <c r="BH123"/>
  <c r="BG123"/>
  <c r="BF123"/>
  <c r="T123"/>
  <c r="R123"/>
  <c r="P123"/>
  <c r="BK123"/>
  <c r="J123"/>
  <c r="BE123"/>
  <c r="BI122"/>
  <c r="BH122"/>
  <c r="BG122"/>
  <c r="BF122"/>
  <c r="T122"/>
  <c r="R122"/>
  <c r="P122"/>
  <c r="BK122"/>
  <c r="J122"/>
  <c r="BE122"/>
  <c r="BI120"/>
  <c r="BH120"/>
  <c r="BG120"/>
  <c r="BF120"/>
  <c r="T120"/>
  <c r="R120"/>
  <c r="P120"/>
  <c r="BK120"/>
  <c r="J120"/>
  <c r="BE120"/>
  <c r="BI119"/>
  <c r="F37"/>
  <c i="1" r="BD102"/>
  <c i="9" r="BH119"/>
  <c r="F36"/>
  <c i="1" r="BC102"/>
  <c i="9" r="BG119"/>
  <c r="F35"/>
  <c i="1" r="BB102"/>
  <c i="9" r="BF119"/>
  <c r="J34"/>
  <c i="1" r="AW102"/>
  <c i="9" r="F34"/>
  <c i="1" r="BA102"/>
  <c i="9" r="T119"/>
  <c r="T118"/>
  <c r="T117"/>
  <c r="R119"/>
  <c r="R118"/>
  <c r="R117"/>
  <c r="P119"/>
  <c r="P118"/>
  <c r="P117"/>
  <c i="1" r="AU102"/>
  <c i="9" r="BK119"/>
  <c r="BK118"/>
  <c r="J118"/>
  <c r="BK117"/>
  <c r="J117"/>
  <c r="J96"/>
  <c r="J30"/>
  <c i="1" r="AG102"/>
  <c i="9" r="J119"/>
  <c r="BE119"/>
  <c r="J33"/>
  <c i="1" r="AV102"/>
  <c i="9" r="F33"/>
  <c i="1" r="AZ102"/>
  <c i="9" r="J97"/>
  <c r="F111"/>
  <c r="E109"/>
  <c r="F89"/>
  <c r="E87"/>
  <c r="J39"/>
  <c r="J24"/>
  <c r="E24"/>
  <c r="J114"/>
  <c r="J92"/>
  <c r="J23"/>
  <c r="J21"/>
  <c r="E21"/>
  <c r="J113"/>
  <c r="J91"/>
  <c r="J20"/>
  <c r="J18"/>
  <c r="E18"/>
  <c r="F114"/>
  <c r="F92"/>
  <c r="J17"/>
  <c r="J15"/>
  <c r="E15"/>
  <c r="F113"/>
  <c r="F91"/>
  <c r="J14"/>
  <c r="J12"/>
  <c r="J111"/>
  <c r="J89"/>
  <c r="E7"/>
  <c r="E107"/>
  <c r="E85"/>
  <c i="8" r="J37"/>
  <c r="J36"/>
  <c i="1" r="AY101"/>
  <c i="8" r="J35"/>
  <c i="1" r="AX101"/>
  <c i="8"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37"/>
  <c r="BH137"/>
  <c r="BG137"/>
  <c r="BF137"/>
  <c r="T137"/>
  <c r="R137"/>
  <c r="P137"/>
  <c r="BK137"/>
  <c r="J137"/>
  <c r="BE137"/>
  <c r="BI127"/>
  <c r="BH127"/>
  <c r="BG127"/>
  <c r="BF127"/>
  <c r="T127"/>
  <c r="R127"/>
  <c r="P127"/>
  <c r="BK127"/>
  <c r="J127"/>
  <c r="BE127"/>
  <c r="BI119"/>
  <c r="F37"/>
  <c i="1" r="BD101"/>
  <c i="8" r="BH119"/>
  <c r="F36"/>
  <c i="1" r="BC101"/>
  <c i="8" r="BG119"/>
  <c r="F35"/>
  <c i="1" r="BB101"/>
  <c i="8" r="BF119"/>
  <c r="J34"/>
  <c i="1" r="AW101"/>
  <c i="8" r="F34"/>
  <c i="1" r="BA101"/>
  <c i="8" r="T119"/>
  <c r="T118"/>
  <c r="T117"/>
  <c r="R119"/>
  <c r="R118"/>
  <c r="R117"/>
  <c r="P119"/>
  <c r="P118"/>
  <c r="P117"/>
  <c i="1" r="AU101"/>
  <c i="8" r="BK119"/>
  <c r="BK118"/>
  <c r="J118"/>
  <c r="BK117"/>
  <c r="J117"/>
  <c r="J96"/>
  <c r="J30"/>
  <c i="1" r="AG101"/>
  <c i="8" r="J119"/>
  <c r="BE119"/>
  <c r="J33"/>
  <c i="1" r="AV101"/>
  <c i="8" r="F33"/>
  <c i="1" r="AZ101"/>
  <c i="8" r="J97"/>
  <c r="F111"/>
  <c r="E109"/>
  <c r="F89"/>
  <c r="E87"/>
  <c r="J39"/>
  <c r="J24"/>
  <c r="E24"/>
  <c r="J114"/>
  <c r="J92"/>
  <c r="J23"/>
  <c r="J21"/>
  <c r="E21"/>
  <c r="J113"/>
  <c r="J91"/>
  <c r="J20"/>
  <c r="J18"/>
  <c r="E18"/>
  <c r="F114"/>
  <c r="F92"/>
  <c r="J17"/>
  <c r="J15"/>
  <c r="E15"/>
  <c r="F113"/>
  <c r="F91"/>
  <c r="J14"/>
  <c r="J12"/>
  <c r="J111"/>
  <c r="J89"/>
  <c r="E7"/>
  <c r="E107"/>
  <c r="E85"/>
  <c i="7" r="J37"/>
  <c r="J36"/>
  <c i="1" r="AY100"/>
  <c i="7" r="J35"/>
  <c i="1" r="AX100"/>
  <c i="7"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9"/>
  <c r="F37"/>
  <c i="1" r="BD100"/>
  <c i="7" r="BH119"/>
  <c r="F36"/>
  <c i="1" r="BC100"/>
  <c i="7" r="BG119"/>
  <c r="F35"/>
  <c i="1" r="BB100"/>
  <c i="7" r="BF119"/>
  <c r="J34"/>
  <c i="1" r="AW100"/>
  <c i="7" r="F34"/>
  <c i="1" r="BA100"/>
  <c i="7" r="T119"/>
  <c r="T118"/>
  <c r="T117"/>
  <c r="R119"/>
  <c r="R118"/>
  <c r="R117"/>
  <c r="P119"/>
  <c r="P118"/>
  <c r="P117"/>
  <c i="1" r="AU100"/>
  <c i="7" r="BK119"/>
  <c r="BK118"/>
  <c r="J118"/>
  <c r="BK117"/>
  <c r="J117"/>
  <c r="J96"/>
  <c r="J30"/>
  <c i="1" r="AG100"/>
  <c i="7" r="J119"/>
  <c r="BE119"/>
  <c r="J33"/>
  <c i="1" r="AV100"/>
  <c i="7" r="F33"/>
  <c i="1" r="AZ100"/>
  <c i="7" r="J97"/>
  <c r="F111"/>
  <c r="E109"/>
  <c r="F89"/>
  <c r="E87"/>
  <c r="J39"/>
  <c r="J24"/>
  <c r="E24"/>
  <c r="J114"/>
  <c r="J92"/>
  <c r="J23"/>
  <c r="J21"/>
  <c r="E21"/>
  <c r="J113"/>
  <c r="J91"/>
  <c r="J20"/>
  <c r="J18"/>
  <c r="E18"/>
  <c r="F114"/>
  <c r="F92"/>
  <c r="J17"/>
  <c r="J15"/>
  <c r="E15"/>
  <c r="F113"/>
  <c r="F91"/>
  <c r="J14"/>
  <c r="J12"/>
  <c r="J111"/>
  <c r="J89"/>
  <c r="E7"/>
  <c r="E107"/>
  <c r="E85"/>
  <c i="6" r="J37"/>
  <c r="J36"/>
  <c i="1" r="AY99"/>
  <c i="6" r="J35"/>
  <c i="1" r="AX99"/>
  <c i="6" r="BI144"/>
  <c r="BH144"/>
  <c r="BG144"/>
  <c r="BF144"/>
  <c r="T144"/>
  <c r="R144"/>
  <c r="P144"/>
  <c r="BK144"/>
  <c r="J144"/>
  <c r="BE144"/>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9"/>
  <c r="F37"/>
  <c i="1" r="BD99"/>
  <c i="6" r="BH119"/>
  <c r="F36"/>
  <c i="1" r="BC99"/>
  <c i="6" r="BG119"/>
  <c r="F35"/>
  <c i="1" r="BB99"/>
  <c i="6" r="BF119"/>
  <c r="J34"/>
  <c i="1" r="AW99"/>
  <c i="6" r="F34"/>
  <c i="1" r="BA99"/>
  <c i="6" r="T119"/>
  <c r="T118"/>
  <c r="T117"/>
  <c r="R119"/>
  <c r="R118"/>
  <c r="R117"/>
  <c r="P119"/>
  <c r="P118"/>
  <c r="P117"/>
  <c i="1" r="AU99"/>
  <c i="6" r="BK119"/>
  <c r="BK118"/>
  <c r="J118"/>
  <c r="BK117"/>
  <c r="J117"/>
  <c r="J96"/>
  <c r="J30"/>
  <c i="1" r="AG99"/>
  <c i="6" r="J119"/>
  <c r="BE119"/>
  <c r="J33"/>
  <c i="1" r="AV99"/>
  <c i="6" r="F33"/>
  <c i="1" r="AZ99"/>
  <c i="6" r="J97"/>
  <c r="F111"/>
  <c r="E109"/>
  <c r="F89"/>
  <c r="E87"/>
  <c r="J39"/>
  <c r="J24"/>
  <c r="E24"/>
  <c r="J114"/>
  <c r="J92"/>
  <c r="J23"/>
  <c r="J21"/>
  <c r="E21"/>
  <c r="J113"/>
  <c r="J91"/>
  <c r="J20"/>
  <c r="J18"/>
  <c r="E18"/>
  <c r="F114"/>
  <c r="F92"/>
  <c r="J17"/>
  <c r="J15"/>
  <c r="E15"/>
  <c r="F113"/>
  <c r="F91"/>
  <c r="J14"/>
  <c r="J12"/>
  <c r="J111"/>
  <c r="J89"/>
  <c r="E7"/>
  <c r="E107"/>
  <c r="E85"/>
  <c i="5" r="J37"/>
  <c r="J36"/>
  <c i="1" r="AY98"/>
  <c i="5" r="J35"/>
  <c i="1" r="AX98"/>
  <c i="5" r="BI122"/>
  <c r="BH122"/>
  <c r="BG122"/>
  <c r="BF122"/>
  <c r="T122"/>
  <c r="R122"/>
  <c r="P122"/>
  <c r="BK122"/>
  <c r="J122"/>
  <c r="BE122"/>
  <c r="BI121"/>
  <c r="BH121"/>
  <c r="BG121"/>
  <c r="BF121"/>
  <c r="T121"/>
  <c r="R121"/>
  <c r="P121"/>
  <c r="BK121"/>
  <c r="J121"/>
  <c r="BE121"/>
  <c r="BI120"/>
  <c r="BH120"/>
  <c r="BG120"/>
  <c r="BF120"/>
  <c r="T120"/>
  <c r="R120"/>
  <c r="P120"/>
  <c r="BK120"/>
  <c r="J120"/>
  <c r="BE120"/>
  <c r="BI119"/>
  <c r="F37"/>
  <c i="1" r="BD98"/>
  <c i="5" r="BH119"/>
  <c r="F36"/>
  <c i="1" r="BC98"/>
  <c i="5" r="BG119"/>
  <c r="F35"/>
  <c i="1" r="BB98"/>
  <c i="5" r="BF119"/>
  <c r="J34"/>
  <c i="1" r="AW98"/>
  <c i="5" r="F34"/>
  <c i="1" r="BA98"/>
  <c i="5" r="T119"/>
  <c r="T118"/>
  <c r="T117"/>
  <c r="R119"/>
  <c r="R118"/>
  <c r="R117"/>
  <c r="P119"/>
  <c r="P118"/>
  <c r="P117"/>
  <c i="1" r="AU98"/>
  <c i="5" r="BK119"/>
  <c r="BK118"/>
  <c r="J118"/>
  <c r="BK117"/>
  <c r="J117"/>
  <c r="J96"/>
  <c r="J30"/>
  <c i="1" r="AG98"/>
  <c i="5" r="J119"/>
  <c r="BE119"/>
  <c r="J33"/>
  <c i="1" r="AV98"/>
  <c i="5" r="F33"/>
  <c i="1" r="AZ98"/>
  <c i="5" r="J97"/>
  <c r="F111"/>
  <c r="E109"/>
  <c r="F89"/>
  <c r="E87"/>
  <c r="J39"/>
  <c r="J24"/>
  <c r="E24"/>
  <c r="J114"/>
  <c r="J92"/>
  <c r="J23"/>
  <c r="J21"/>
  <c r="E21"/>
  <c r="J113"/>
  <c r="J91"/>
  <c r="J20"/>
  <c r="J18"/>
  <c r="E18"/>
  <c r="F114"/>
  <c r="F92"/>
  <c r="J17"/>
  <c r="J15"/>
  <c r="E15"/>
  <c r="F113"/>
  <c r="F91"/>
  <c r="J14"/>
  <c r="J12"/>
  <c r="J111"/>
  <c r="J89"/>
  <c r="E7"/>
  <c r="E107"/>
  <c r="E85"/>
  <c i="4" r="J37"/>
  <c r="J36"/>
  <c i="1" r="AY97"/>
  <c i="4" r="J35"/>
  <c i="1" r="AX97"/>
  <c i="4" r="BI203"/>
  <c r="BH203"/>
  <c r="BG203"/>
  <c r="BF203"/>
  <c r="T203"/>
  <c r="R203"/>
  <c r="P203"/>
  <c r="BK203"/>
  <c r="J203"/>
  <c r="BE203"/>
  <c r="BI202"/>
  <c r="BH202"/>
  <c r="BG202"/>
  <c r="BF202"/>
  <c r="T202"/>
  <c r="T201"/>
  <c r="T200"/>
  <c r="R202"/>
  <c r="R201"/>
  <c r="R200"/>
  <c r="P202"/>
  <c r="P201"/>
  <c r="P200"/>
  <c r="BK202"/>
  <c r="BK201"/>
  <c r="J201"/>
  <c r="BK200"/>
  <c r="J200"/>
  <c r="J202"/>
  <c r="BE202"/>
  <c r="J106"/>
  <c r="J105"/>
  <c r="BI199"/>
  <c r="BH199"/>
  <c r="BG199"/>
  <c r="BF199"/>
  <c r="T199"/>
  <c r="R199"/>
  <c r="P199"/>
  <c r="BK199"/>
  <c r="J199"/>
  <c r="BE199"/>
  <c r="BI198"/>
  <c r="BH198"/>
  <c r="BG198"/>
  <c r="BF198"/>
  <c r="T198"/>
  <c r="R198"/>
  <c r="P198"/>
  <c r="BK198"/>
  <c r="J198"/>
  <c r="BE198"/>
  <c r="BI194"/>
  <c r="BH194"/>
  <c r="BG194"/>
  <c r="BF194"/>
  <c r="T194"/>
  <c r="R194"/>
  <c r="P194"/>
  <c r="BK194"/>
  <c r="J194"/>
  <c r="BE194"/>
  <c r="BI190"/>
  <c r="BH190"/>
  <c r="BG190"/>
  <c r="BF190"/>
  <c r="T190"/>
  <c r="R190"/>
  <c r="P190"/>
  <c r="BK190"/>
  <c r="J190"/>
  <c r="BE190"/>
  <c r="BI186"/>
  <c r="BH186"/>
  <c r="BG186"/>
  <c r="BF186"/>
  <c r="T186"/>
  <c r="R186"/>
  <c r="P186"/>
  <c r="BK186"/>
  <c r="J186"/>
  <c r="BE186"/>
  <c r="BI185"/>
  <c r="BH185"/>
  <c r="BG185"/>
  <c r="BF185"/>
  <c r="T185"/>
  <c r="R185"/>
  <c r="P185"/>
  <c r="BK185"/>
  <c r="J185"/>
  <c r="BE185"/>
  <c r="BI184"/>
  <c r="BH184"/>
  <c r="BG184"/>
  <c r="BF184"/>
  <c r="T184"/>
  <c r="R184"/>
  <c r="P184"/>
  <c r="BK184"/>
  <c r="J184"/>
  <c r="BE184"/>
  <c r="BI183"/>
  <c r="BH183"/>
  <c r="BG183"/>
  <c r="BF183"/>
  <c r="T183"/>
  <c r="R183"/>
  <c r="P183"/>
  <c r="BK183"/>
  <c r="J183"/>
  <c r="BE183"/>
  <c r="BI182"/>
  <c r="BH182"/>
  <c r="BG182"/>
  <c r="BF182"/>
  <c r="T182"/>
  <c r="R182"/>
  <c r="P182"/>
  <c r="BK182"/>
  <c r="J182"/>
  <c r="BE182"/>
  <c r="BI179"/>
  <c r="BH179"/>
  <c r="BG179"/>
  <c r="BF179"/>
  <c r="T179"/>
  <c r="R179"/>
  <c r="P179"/>
  <c r="BK179"/>
  <c r="J179"/>
  <c r="BE179"/>
  <c r="BI178"/>
  <c r="BH178"/>
  <c r="BG178"/>
  <c r="BF178"/>
  <c r="T178"/>
  <c r="R178"/>
  <c r="P178"/>
  <c r="BK178"/>
  <c r="J178"/>
  <c r="BE178"/>
  <c r="BI177"/>
  <c r="BH177"/>
  <c r="BG177"/>
  <c r="BF177"/>
  <c r="T177"/>
  <c r="R177"/>
  <c r="P177"/>
  <c r="BK177"/>
  <c r="J177"/>
  <c r="BE177"/>
  <c r="BI176"/>
  <c r="BH176"/>
  <c r="BG176"/>
  <c r="BF176"/>
  <c r="T176"/>
  <c r="T175"/>
  <c r="R176"/>
  <c r="R175"/>
  <c r="P176"/>
  <c r="P175"/>
  <c r="BK176"/>
  <c r="BK175"/>
  <c r="J175"/>
  <c r="J176"/>
  <c r="BE176"/>
  <c r="J104"/>
  <c r="BI171"/>
  <c r="BH171"/>
  <c r="BG171"/>
  <c r="BF171"/>
  <c r="T171"/>
  <c r="T170"/>
  <c r="R171"/>
  <c r="R170"/>
  <c r="P171"/>
  <c r="P170"/>
  <c r="BK171"/>
  <c r="BK170"/>
  <c r="J170"/>
  <c r="J171"/>
  <c r="BE171"/>
  <c r="J103"/>
  <c r="BI168"/>
  <c r="BH168"/>
  <c r="BG168"/>
  <c r="BF168"/>
  <c r="T168"/>
  <c r="R168"/>
  <c r="P168"/>
  <c r="BK168"/>
  <c r="J168"/>
  <c r="BE168"/>
  <c r="BI166"/>
  <c r="BH166"/>
  <c r="BG166"/>
  <c r="BF166"/>
  <c r="T166"/>
  <c r="T165"/>
  <c r="R166"/>
  <c r="R165"/>
  <c r="P166"/>
  <c r="P165"/>
  <c r="BK166"/>
  <c r="BK165"/>
  <c r="J165"/>
  <c r="J166"/>
  <c r="BE166"/>
  <c r="J102"/>
  <c r="BI163"/>
  <c r="BH163"/>
  <c r="BG163"/>
  <c r="BF163"/>
  <c r="T163"/>
  <c r="R163"/>
  <c r="P163"/>
  <c r="BK163"/>
  <c r="J163"/>
  <c r="BE163"/>
  <c r="BI161"/>
  <c r="BH161"/>
  <c r="BG161"/>
  <c r="BF161"/>
  <c r="T161"/>
  <c r="R161"/>
  <c r="P161"/>
  <c r="BK161"/>
  <c r="J161"/>
  <c r="BE161"/>
  <c r="BI157"/>
  <c r="BH157"/>
  <c r="BG157"/>
  <c r="BF157"/>
  <c r="T157"/>
  <c r="T156"/>
  <c r="R157"/>
  <c r="R156"/>
  <c r="P157"/>
  <c r="P156"/>
  <c r="BK157"/>
  <c r="BK156"/>
  <c r="J156"/>
  <c r="J157"/>
  <c r="BE157"/>
  <c r="J101"/>
  <c r="BI155"/>
  <c r="BH155"/>
  <c r="BG155"/>
  <c r="BF155"/>
  <c r="T155"/>
  <c r="R155"/>
  <c r="P155"/>
  <c r="BK155"/>
  <c r="J155"/>
  <c r="BE155"/>
  <c r="BI153"/>
  <c r="BH153"/>
  <c r="BG153"/>
  <c r="BF153"/>
  <c r="T153"/>
  <c r="T152"/>
  <c r="R153"/>
  <c r="R152"/>
  <c r="P153"/>
  <c r="P152"/>
  <c r="BK153"/>
  <c r="BK152"/>
  <c r="J152"/>
  <c r="J153"/>
  <c r="BE153"/>
  <c r="J100"/>
  <c r="BI147"/>
  <c r="BH147"/>
  <c r="BG147"/>
  <c r="BF147"/>
  <c r="T147"/>
  <c r="R147"/>
  <c r="P147"/>
  <c r="BK147"/>
  <c r="J147"/>
  <c r="BE147"/>
  <c r="BI139"/>
  <c r="BH139"/>
  <c r="BG139"/>
  <c r="BF139"/>
  <c r="T139"/>
  <c r="T138"/>
  <c r="R139"/>
  <c r="R138"/>
  <c r="P139"/>
  <c r="P138"/>
  <c r="BK139"/>
  <c r="BK138"/>
  <c r="J138"/>
  <c r="J139"/>
  <c r="BE139"/>
  <c r="J99"/>
  <c r="BI136"/>
  <c r="BH136"/>
  <c r="BG136"/>
  <c r="BF136"/>
  <c r="T136"/>
  <c r="R136"/>
  <c r="P136"/>
  <c r="BK136"/>
  <c r="J136"/>
  <c r="BE136"/>
  <c r="BI135"/>
  <c r="BH135"/>
  <c r="BG135"/>
  <c r="BF135"/>
  <c r="T135"/>
  <c r="R135"/>
  <c r="P135"/>
  <c r="BK135"/>
  <c r="J135"/>
  <c r="BE135"/>
  <c r="BI133"/>
  <c r="BH133"/>
  <c r="BG133"/>
  <c r="BF133"/>
  <c r="T133"/>
  <c r="R133"/>
  <c r="P133"/>
  <c r="BK133"/>
  <c r="J133"/>
  <c r="BE133"/>
  <c r="BI132"/>
  <c r="BH132"/>
  <c r="BG132"/>
  <c r="BF132"/>
  <c r="T132"/>
  <c r="R132"/>
  <c r="P132"/>
  <c r="BK132"/>
  <c r="J132"/>
  <c r="BE132"/>
  <c r="BI129"/>
  <c r="F37"/>
  <c i="1" r="BD97"/>
  <c i="4" r="BH129"/>
  <c r="F36"/>
  <c i="1" r="BC97"/>
  <c i="4" r="BG129"/>
  <c r="F35"/>
  <c i="1" r="BB97"/>
  <c i="4" r="BF129"/>
  <c r="J34"/>
  <c i="1" r="AW97"/>
  <c i="4" r="F34"/>
  <c i="1" r="BA97"/>
  <c i="4" r="T129"/>
  <c r="T128"/>
  <c r="T127"/>
  <c r="T126"/>
  <c r="R129"/>
  <c r="R128"/>
  <c r="R127"/>
  <c r="R126"/>
  <c r="P129"/>
  <c r="P128"/>
  <c r="P127"/>
  <c r="P126"/>
  <c i="1" r="AU97"/>
  <c i="4" r="BK129"/>
  <c r="BK128"/>
  <c r="J128"/>
  <c r="BK127"/>
  <c r="J127"/>
  <c r="BK126"/>
  <c r="J126"/>
  <c r="J96"/>
  <c r="J30"/>
  <c i="1" r="AG97"/>
  <c i="4" r="J129"/>
  <c r="BE129"/>
  <c r="J33"/>
  <c i="1" r="AV97"/>
  <c i="4" r="F33"/>
  <c i="1" r="AZ97"/>
  <c i="4" r="J98"/>
  <c r="J97"/>
  <c r="F120"/>
  <c r="E118"/>
  <c r="F89"/>
  <c r="E87"/>
  <c r="J39"/>
  <c r="J24"/>
  <c r="E24"/>
  <c r="J123"/>
  <c r="J92"/>
  <c r="J23"/>
  <c r="J21"/>
  <c r="E21"/>
  <c r="J122"/>
  <c r="J91"/>
  <c r="J20"/>
  <c r="J18"/>
  <c r="E18"/>
  <c r="F123"/>
  <c r="F92"/>
  <c r="J17"/>
  <c r="J15"/>
  <c r="E15"/>
  <c r="F122"/>
  <c r="F91"/>
  <c r="J14"/>
  <c r="J12"/>
  <c r="J120"/>
  <c r="J89"/>
  <c r="E7"/>
  <c r="E116"/>
  <c r="E85"/>
  <c i="3" r="J37"/>
  <c r="J36"/>
  <c i="1" r="AY96"/>
  <c i="3" r="J35"/>
  <c i="1" r="AX96"/>
  <c i="3" r="BI225"/>
  <c r="BH225"/>
  <c r="BG225"/>
  <c r="BF225"/>
  <c r="T225"/>
  <c r="R225"/>
  <c r="P225"/>
  <c r="BK225"/>
  <c r="J225"/>
  <c r="BE225"/>
  <c r="BI224"/>
  <c r="BH224"/>
  <c r="BG224"/>
  <c r="BF224"/>
  <c r="T224"/>
  <c r="R224"/>
  <c r="P224"/>
  <c r="BK224"/>
  <c r="J224"/>
  <c r="BE224"/>
  <c r="BI223"/>
  <c r="BH223"/>
  <c r="BG223"/>
  <c r="BF223"/>
  <c r="T223"/>
  <c r="R223"/>
  <c r="P223"/>
  <c r="BK223"/>
  <c r="J223"/>
  <c r="BE223"/>
  <c r="BI217"/>
  <c r="BH217"/>
  <c r="BG217"/>
  <c r="BF217"/>
  <c r="T217"/>
  <c r="R217"/>
  <c r="P217"/>
  <c r="BK217"/>
  <c r="J217"/>
  <c r="BE217"/>
  <c r="BI211"/>
  <c r="BH211"/>
  <c r="BG211"/>
  <c r="BF211"/>
  <c r="T211"/>
  <c r="R211"/>
  <c r="P211"/>
  <c r="BK211"/>
  <c r="J211"/>
  <c r="BE211"/>
  <c r="BI206"/>
  <c r="BH206"/>
  <c r="BG206"/>
  <c r="BF206"/>
  <c r="T206"/>
  <c r="R206"/>
  <c r="P206"/>
  <c r="BK206"/>
  <c r="J206"/>
  <c r="BE206"/>
  <c r="BI202"/>
  <c r="BH202"/>
  <c r="BG202"/>
  <c r="BF202"/>
  <c r="T202"/>
  <c r="R202"/>
  <c r="P202"/>
  <c r="BK202"/>
  <c r="J202"/>
  <c r="BE202"/>
  <c r="BI198"/>
  <c r="BH198"/>
  <c r="BG198"/>
  <c r="BF198"/>
  <c r="T198"/>
  <c r="R198"/>
  <c r="P198"/>
  <c r="BK198"/>
  <c r="J198"/>
  <c r="BE198"/>
  <c r="BI194"/>
  <c r="BH194"/>
  <c r="BG194"/>
  <c r="BF194"/>
  <c r="T194"/>
  <c r="R194"/>
  <c r="P194"/>
  <c r="BK194"/>
  <c r="J194"/>
  <c r="BE194"/>
  <c r="BI187"/>
  <c r="BH187"/>
  <c r="BG187"/>
  <c r="BF187"/>
  <c r="T187"/>
  <c r="R187"/>
  <c r="P187"/>
  <c r="BK187"/>
  <c r="J187"/>
  <c r="BE187"/>
  <c r="BI183"/>
  <c r="BH183"/>
  <c r="BG183"/>
  <c r="BF183"/>
  <c r="T183"/>
  <c r="R183"/>
  <c r="P183"/>
  <c r="BK183"/>
  <c r="J183"/>
  <c r="BE183"/>
  <c r="BI179"/>
  <c r="BH179"/>
  <c r="BG179"/>
  <c r="BF179"/>
  <c r="T179"/>
  <c r="R179"/>
  <c r="P179"/>
  <c r="BK179"/>
  <c r="J179"/>
  <c r="BE179"/>
  <c r="BI175"/>
  <c r="BH175"/>
  <c r="BG175"/>
  <c r="BF175"/>
  <c r="T175"/>
  <c r="T174"/>
  <c r="R175"/>
  <c r="R174"/>
  <c r="P175"/>
  <c r="P174"/>
  <c r="BK175"/>
  <c r="BK174"/>
  <c r="J174"/>
  <c r="J175"/>
  <c r="BE175"/>
  <c r="J99"/>
  <c r="BI172"/>
  <c r="BH172"/>
  <c r="BG172"/>
  <c r="BF172"/>
  <c r="T172"/>
  <c r="R172"/>
  <c r="P172"/>
  <c r="BK172"/>
  <c r="J172"/>
  <c r="BE172"/>
  <c r="BI171"/>
  <c r="BH171"/>
  <c r="BG171"/>
  <c r="BF171"/>
  <c r="T171"/>
  <c r="R171"/>
  <c r="P171"/>
  <c r="BK171"/>
  <c r="J171"/>
  <c r="BE171"/>
  <c r="BI167"/>
  <c r="BH167"/>
  <c r="BG167"/>
  <c r="BF167"/>
  <c r="T167"/>
  <c r="R167"/>
  <c r="P167"/>
  <c r="BK167"/>
  <c r="J167"/>
  <c r="BE167"/>
  <c r="BI165"/>
  <c r="BH165"/>
  <c r="BG165"/>
  <c r="BF165"/>
  <c r="T165"/>
  <c r="R165"/>
  <c r="P165"/>
  <c r="BK165"/>
  <c r="J165"/>
  <c r="BE165"/>
  <c r="BI164"/>
  <c r="BH164"/>
  <c r="BG164"/>
  <c r="BF164"/>
  <c r="T164"/>
  <c r="R164"/>
  <c r="P164"/>
  <c r="BK164"/>
  <c r="J164"/>
  <c r="BE164"/>
  <c r="BI163"/>
  <c r="BH163"/>
  <c r="BG163"/>
  <c r="BF163"/>
  <c r="T163"/>
  <c r="R163"/>
  <c r="P163"/>
  <c r="BK163"/>
  <c r="J163"/>
  <c r="BE163"/>
  <c r="BI162"/>
  <c r="BH162"/>
  <c r="BG162"/>
  <c r="BF162"/>
  <c r="T162"/>
  <c r="R162"/>
  <c r="P162"/>
  <c r="BK162"/>
  <c r="J162"/>
  <c r="BE162"/>
  <c r="BI160"/>
  <c r="BH160"/>
  <c r="BG160"/>
  <c r="BF160"/>
  <c r="T160"/>
  <c r="R160"/>
  <c r="P160"/>
  <c r="BK160"/>
  <c r="J160"/>
  <c r="BE160"/>
  <c r="BI159"/>
  <c r="BH159"/>
  <c r="BG159"/>
  <c r="BF159"/>
  <c r="T159"/>
  <c r="R159"/>
  <c r="P159"/>
  <c r="BK159"/>
  <c r="J159"/>
  <c r="BE159"/>
  <c r="BI155"/>
  <c r="BH155"/>
  <c r="BG155"/>
  <c r="BF155"/>
  <c r="T155"/>
  <c r="R155"/>
  <c r="P155"/>
  <c r="BK155"/>
  <c r="J155"/>
  <c r="BE155"/>
  <c r="BI150"/>
  <c r="BH150"/>
  <c r="BG150"/>
  <c r="BF150"/>
  <c r="T150"/>
  <c r="R150"/>
  <c r="P150"/>
  <c r="BK150"/>
  <c r="J150"/>
  <c r="BE150"/>
  <c r="BI147"/>
  <c r="BH147"/>
  <c r="BG147"/>
  <c r="BF147"/>
  <c r="T147"/>
  <c r="R147"/>
  <c r="P147"/>
  <c r="BK147"/>
  <c r="J147"/>
  <c r="BE147"/>
  <c r="BI146"/>
  <c r="BH146"/>
  <c r="BG146"/>
  <c r="BF146"/>
  <c r="T146"/>
  <c r="R146"/>
  <c r="P146"/>
  <c r="BK146"/>
  <c r="J146"/>
  <c r="BE146"/>
  <c r="BI145"/>
  <c r="BH145"/>
  <c r="BG145"/>
  <c r="BF145"/>
  <c r="T145"/>
  <c r="R145"/>
  <c r="P145"/>
  <c r="BK145"/>
  <c r="J145"/>
  <c r="BE145"/>
  <c r="BI142"/>
  <c r="BH142"/>
  <c r="BG142"/>
  <c r="BF142"/>
  <c r="T142"/>
  <c r="R142"/>
  <c r="P142"/>
  <c r="BK142"/>
  <c r="J142"/>
  <c r="BE142"/>
  <c r="BI138"/>
  <c r="BH138"/>
  <c r="BG138"/>
  <c r="BF138"/>
  <c r="T138"/>
  <c r="R138"/>
  <c r="P138"/>
  <c r="BK138"/>
  <c r="J138"/>
  <c r="BE138"/>
  <c r="BI137"/>
  <c r="BH137"/>
  <c r="BG137"/>
  <c r="BF137"/>
  <c r="T137"/>
  <c r="R137"/>
  <c r="P137"/>
  <c r="BK137"/>
  <c r="J137"/>
  <c r="BE137"/>
  <c r="BI136"/>
  <c r="BH136"/>
  <c r="BG136"/>
  <c r="BF136"/>
  <c r="T136"/>
  <c r="R136"/>
  <c r="P136"/>
  <c r="BK136"/>
  <c r="J136"/>
  <c r="BE136"/>
  <c r="BI133"/>
  <c r="BH133"/>
  <c r="BG133"/>
  <c r="BF133"/>
  <c r="T133"/>
  <c r="R133"/>
  <c r="P133"/>
  <c r="BK133"/>
  <c r="J133"/>
  <c r="BE133"/>
  <c r="BI130"/>
  <c r="BH130"/>
  <c r="BG130"/>
  <c r="BF130"/>
  <c r="T130"/>
  <c r="R130"/>
  <c r="P130"/>
  <c r="BK130"/>
  <c r="J130"/>
  <c r="BE130"/>
  <c r="BI128"/>
  <c r="BH128"/>
  <c r="BG128"/>
  <c r="BF128"/>
  <c r="T128"/>
  <c r="R128"/>
  <c r="P128"/>
  <c r="BK128"/>
  <c r="J128"/>
  <c r="BE128"/>
  <c r="BI125"/>
  <c r="BH125"/>
  <c r="BG125"/>
  <c r="BF125"/>
  <c r="T125"/>
  <c r="R125"/>
  <c r="P125"/>
  <c r="BK125"/>
  <c r="J125"/>
  <c r="BE125"/>
  <c r="BI122"/>
  <c r="F37"/>
  <c i="1" r="BD96"/>
  <c i="3" r="BH122"/>
  <c r="F36"/>
  <c i="1" r="BC96"/>
  <c i="3" r="BG122"/>
  <c r="F35"/>
  <c i="1" r="BB96"/>
  <c i="3" r="BF122"/>
  <c r="J34"/>
  <c i="1" r="AW96"/>
  <c i="3" r="F34"/>
  <c i="1" r="BA96"/>
  <c i="3" r="T122"/>
  <c r="T121"/>
  <c r="T120"/>
  <c r="T119"/>
  <c r="R122"/>
  <c r="R121"/>
  <c r="R120"/>
  <c r="R119"/>
  <c r="P122"/>
  <c r="P121"/>
  <c r="P120"/>
  <c r="P119"/>
  <c i="1" r="AU96"/>
  <c i="3" r="BK122"/>
  <c r="BK121"/>
  <c r="J121"/>
  <c r="BK120"/>
  <c r="J120"/>
  <c r="BK119"/>
  <c r="J119"/>
  <c r="J96"/>
  <c r="J30"/>
  <c i="1" r="AG96"/>
  <c i="3" r="J122"/>
  <c r="BE122"/>
  <c r="J33"/>
  <c i="1" r="AV96"/>
  <c i="3" r="F33"/>
  <c i="1" r="AZ96"/>
  <c i="3" r="J98"/>
  <c r="J97"/>
  <c r="F113"/>
  <c r="E111"/>
  <c r="F89"/>
  <c r="E87"/>
  <c r="J39"/>
  <c r="J24"/>
  <c r="E24"/>
  <c r="J116"/>
  <c r="J92"/>
  <c r="J23"/>
  <c r="J21"/>
  <c r="E21"/>
  <c r="J115"/>
  <c r="J91"/>
  <c r="J20"/>
  <c r="J18"/>
  <c r="E18"/>
  <c r="F116"/>
  <c r="F92"/>
  <c r="J17"/>
  <c r="J15"/>
  <c r="E15"/>
  <c r="F115"/>
  <c r="F91"/>
  <c r="J14"/>
  <c r="J12"/>
  <c r="J113"/>
  <c r="J89"/>
  <c r="E7"/>
  <c r="E109"/>
  <c r="E85"/>
  <c i="2" r="J37"/>
  <c r="J36"/>
  <c i="1" r="AY95"/>
  <c i="2" r="J35"/>
  <c i="1" r="AX95"/>
  <c i="2" r="BI232"/>
  <c r="BH232"/>
  <c r="BG232"/>
  <c r="BF232"/>
  <c r="T232"/>
  <c r="R232"/>
  <c r="P232"/>
  <c r="BK232"/>
  <c r="J232"/>
  <c r="BE232"/>
  <c r="BI228"/>
  <c r="BH228"/>
  <c r="BG228"/>
  <c r="BF228"/>
  <c r="T228"/>
  <c r="R228"/>
  <c r="P228"/>
  <c r="BK228"/>
  <c r="J228"/>
  <c r="BE228"/>
  <c r="BI223"/>
  <c r="BH223"/>
  <c r="BG223"/>
  <c r="BF223"/>
  <c r="T223"/>
  <c r="R223"/>
  <c r="P223"/>
  <c r="BK223"/>
  <c r="J223"/>
  <c r="BE223"/>
  <c r="BI215"/>
  <c r="BH215"/>
  <c r="BG215"/>
  <c r="BF215"/>
  <c r="T215"/>
  <c r="R215"/>
  <c r="P215"/>
  <c r="BK215"/>
  <c r="J215"/>
  <c r="BE215"/>
  <c r="BI211"/>
  <c r="BH211"/>
  <c r="BG211"/>
  <c r="BF211"/>
  <c r="T211"/>
  <c r="R211"/>
  <c r="P211"/>
  <c r="BK211"/>
  <c r="J211"/>
  <c r="BE211"/>
  <c r="BI204"/>
  <c r="BH204"/>
  <c r="BG204"/>
  <c r="BF204"/>
  <c r="T204"/>
  <c r="T203"/>
  <c r="R204"/>
  <c r="R203"/>
  <c r="P204"/>
  <c r="P203"/>
  <c r="BK204"/>
  <c r="BK203"/>
  <c r="J203"/>
  <c r="J204"/>
  <c r="BE204"/>
  <c r="J99"/>
  <c r="BI202"/>
  <c r="BH202"/>
  <c r="BG202"/>
  <c r="BF202"/>
  <c r="T202"/>
  <c r="R202"/>
  <c r="P202"/>
  <c r="BK202"/>
  <c r="J202"/>
  <c r="BE202"/>
  <c r="BI200"/>
  <c r="BH200"/>
  <c r="BG200"/>
  <c r="BF200"/>
  <c r="T200"/>
  <c r="R200"/>
  <c r="P200"/>
  <c r="BK200"/>
  <c r="J200"/>
  <c r="BE200"/>
  <c r="BI198"/>
  <c r="BH198"/>
  <c r="BG198"/>
  <c r="BF198"/>
  <c r="T198"/>
  <c r="R198"/>
  <c r="P198"/>
  <c r="BK198"/>
  <c r="J198"/>
  <c r="BE198"/>
  <c r="BI187"/>
  <c r="BH187"/>
  <c r="BG187"/>
  <c r="BF187"/>
  <c r="T187"/>
  <c r="R187"/>
  <c r="P187"/>
  <c r="BK187"/>
  <c r="J187"/>
  <c r="BE187"/>
  <c r="BI183"/>
  <c r="BH183"/>
  <c r="BG183"/>
  <c r="BF183"/>
  <c r="T183"/>
  <c r="R183"/>
  <c r="P183"/>
  <c r="BK183"/>
  <c r="J183"/>
  <c r="BE183"/>
  <c r="BI182"/>
  <c r="BH182"/>
  <c r="BG182"/>
  <c r="BF182"/>
  <c r="T182"/>
  <c r="R182"/>
  <c r="P182"/>
  <c r="BK182"/>
  <c r="J182"/>
  <c r="BE182"/>
  <c r="BI179"/>
  <c r="BH179"/>
  <c r="BG179"/>
  <c r="BF179"/>
  <c r="T179"/>
  <c r="R179"/>
  <c r="P179"/>
  <c r="BK179"/>
  <c r="J179"/>
  <c r="BE179"/>
  <c r="BI176"/>
  <c r="BH176"/>
  <c r="BG176"/>
  <c r="BF176"/>
  <c r="T176"/>
  <c r="R176"/>
  <c r="P176"/>
  <c r="BK176"/>
  <c r="J176"/>
  <c r="BE176"/>
  <c r="BI173"/>
  <c r="BH173"/>
  <c r="BG173"/>
  <c r="BF173"/>
  <c r="T173"/>
  <c r="R173"/>
  <c r="P173"/>
  <c r="BK173"/>
  <c r="J173"/>
  <c r="BE173"/>
  <c r="BI167"/>
  <c r="BH167"/>
  <c r="BG167"/>
  <c r="BF167"/>
  <c r="T167"/>
  <c r="R167"/>
  <c r="P167"/>
  <c r="BK167"/>
  <c r="J167"/>
  <c r="BE167"/>
  <c r="BI161"/>
  <c r="BH161"/>
  <c r="BG161"/>
  <c r="BF161"/>
  <c r="T161"/>
  <c r="R161"/>
  <c r="P161"/>
  <c r="BK161"/>
  <c r="J161"/>
  <c r="BE161"/>
  <c r="BI157"/>
  <c r="BH157"/>
  <c r="BG157"/>
  <c r="BF157"/>
  <c r="T157"/>
  <c r="R157"/>
  <c r="P157"/>
  <c r="BK157"/>
  <c r="J157"/>
  <c r="BE157"/>
  <c r="BI155"/>
  <c r="BH155"/>
  <c r="BG155"/>
  <c r="BF155"/>
  <c r="T155"/>
  <c r="R155"/>
  <c r="P155"/>
  <c r="BK155"/>
  <c r="J155"/>
  <c r="BE155"/>
  <c r="BI149"/>
  <c r="BH149"/>
  <c r="BG149"/>
  <c r="BF149"/>
  <c r="T149"/>
  <c r="R149"/>
  <c r="P149"/>
  <c r="BK149"/>
  <c r="J149"/>
  <c r="BE149"/>
  <c r="BI147"/>
  <c r="BH147"/>
  <c r="BG147"/>
  <c r="BF147"/>
  <c r="T147"/>
  <c r="R147"/>
  <c r="P147"/>
  <c r="BK147"/>
  <c r="J147"/>
  <c r="BE147"/>
  <c r="BI143"/>
  <c r="BH143"/>
  <c r="BG143"/>
  <c r="BF143"/>
  <c r="T143"/>
  <c r="R143"/>
  <c r="P143"/>
  <c r="BK143"/>
  <c r="J143"/>
  <c r="BE143"/>
  <c r="BI142"/>
  <c r="BH142"/>
  <c r="BG142"/>
  <c r="BF142"/>
  <c r="T142"/>
  <c r="R142"/>
  <c r="P142"/>
  <c r="BK142"/>
  <c r="J142"/>
  <c r="BE142"/>
  <c r="BI141"/>
  <c r="BH141"/>
  <c r="BG141"/>
  <c r="BF141"/>
  <c r="T141"/>
  <c r="R141"/>
  <c r="P141"/>
  <c r="BK141"/>
  <c r="J141"/>
  <c r="BE141"/>
  <c r="BI139"/>
  <c r="BH139"/>
  <c r="BG139"/>
  <c r="BF139"/>
  <c r="T139"/>
  <c r="R139"/>
  <c r="P139"/>
  <c r="BK139"/>
  <c r="J139"/>
  <c r="BE139"/>
  <c r="BI136"/>
  <c r="BH136"/>
  <c r="BG136"/>
  <c r="BF136"/>
  <c r="T136"/>
  <c r="R136"/>
  <c r="P136"/>
  <c r="BK136"/>
  <c r="J136"/>
  <c r="BE136"/>
  <c r="BI130"/>
  <c r="BH130"/>
  <c r="BG130"/>
  <c r="BF130"/>
  <c r="T130"/>
  <c r="R130"/>
  <c r="P130"/>
  <c r="BK130"/>
  <c r="J130"/>
  <c r="BE130"/>
  <c r="BI126"/>
  <c r="BH126"/>
  <c r="BG126"/>
  <c r="BF126"/>
  <c r="T126"/>
  <c r="R126"/>
  <c r="P126"/>
  <c r="BK126"/>
  <c r="J126"/>
  <c r="BE126"/>
  <c r="BI122"/>
  <c r="F37"/>
  <c i="1" r="BD95"/>
  <c i="2" r="BH122"/>
  <c r="F36"/>
  <c i="1" r="BC95"/>
  <c i="2" r="BG122"/>
  <c r="F35"/>
  <c i="1" r="BB95"/>
  <c i="2" r="BF122"/>
  <c r="J34"/>
  <c i="1" r="AW95"/>
  <c i="2" r="F34"/>
  <c i="1" r="BA95"/>
  <c i="2" r="T122"/>
  <c r="T121"/>
  <c r="T120"/>
  <c r="T119"/>
  <c r="R122"/>
  <c r="R121"/>
  <c r="R120"/>
  <c r="R119"/>
  <c r="P122"/>
  <c r="P121"/>
  <c r="P120"/>
  <c r="P119"/>
  <c i="1" r="AU95"/>
  <c i="2" r="BK122"/>
  <c r="BK121"/>
  <c r="J121"/>
  <c r="BK120"/>
  <c r="J120"/>
  <c r="BK119"/>
  <c r="J119"/>
  <c r="J96"/>
  <c r="J30"/>
  <c i="1" r="AG95"/>
  <c i="2" r="J122"/>
  <c r="BE122"/>
  <c r="J33"/>
  <c i="1" r="AV95"/>
  <c i="2" r="F33"/>
  <c i="1" r="AZ95"/>
  <c i="2" r="J98"/>
  <c r="J97"/>
  <c r="F113"/>
  <c r="E111"/>
  <c r="F89"/>
  <c r="E87"/>
  <c r="J39"/>
  <c r="J24"/>
  <c r="E24"/>
  <c r="J116"/>
  <c r="J92"/>
  <c r="J23"/>
  <c r="J21"/>
  <c r="E21"/>
  <c r="J115"/>
  <c r="J91"/>
  <c r="J20"/>
  <c r="J18"/>
  <c r="E18"/>
  <c r="F116"/>
  <c r="F92"/>
  <c r="J17"/>
  <c r="J15"/>
  <c r="E15"/>
  <c r="F115"/>
  <c r="F91"/>
  <c r="J14"/>
  <c r="J12"/>
  <c r="J113"/>
  <c r="J89"/>
  <c r="E7"/>
  <c r="E109"/>
  <c r="E85"/>
  <c i="1" r="BD94"/>
  <c r="W33"/>
  <c r="BC94"/>
  <c r="W32"/>
  <c r="BB94"/>
  <c r="W31"/>
  <c r="BA94"/>
  <c r="W30"/>
  <c r="AZ94"/>
  <c r="W29"/>
  <c r="AY94"/>
  <c r="AX94"/>
  <c r="AW94"/>
  <c r="AK30"/>
  <c r="AV94"/>
  <c r="AK29"/>
  <c r="AU94"/>
  <c r="AT94"/>
  <c r="AS94"/>
  <c r="AG94"/>
  <c r="AK26"/>
  <c r="AT102"/>
  <c r="AN102"/>
  <c r="AT101"/>
  <c r="AN101"/>
  <c r="AT100"/>
  <c r="AN100"/>
  <c r="AT99"/>
  <c r="AN99"/>
  <c r="AT98"/>
  <c r="AN98"/>
  <c r="AT97"/>
  <c r="AN97"/>
  <c r="AT96"/>
  <c r="AN96"/>
  <c r="AT95"/>
  <c r="AN95"/>
  <c r="AN94"/>
  <c r="L90"/>
  <c r="AM90"/>
  <c r="AM89"/>
  <c r="L89"/>
  <c r="AM87"/>
  <c r="L87"/>
  <c r="L85"/>
  <c r="L84"/>
  <c r="AK35"/>
</calcChain>
</file>

<file path=xl/sharedStrings.xml><?xml version="1.0" encoding="utf-8"?>
<sst xmlns="http://schemas.openxmlformats.org/spreadsheetml/2006/main">
  <si>
    <t>Export Komplet</t>
  </si>
  <si>
    <t/>
  </si>
  <si>
    <t>2.0</t>
  </si>
  <si>
    <t>ZAMOK</t>
  </si>
  <si>
    <t>False</t>
  </si>
  <si>
    <t>{4ec559f1-ce2e-4ccb-9010-5fe633d2a539}</t>
  </si>
  <si>
    <t>0,01</t>
  </si>
  <si>
    <t>21</t>
  </si>
  <si>
    <t>15</t>
  </si>
  <si>
    <t>REKAPITULACE ZAKÁZKY</t>
  </si>
  <si>
    <t xml:space="preserve">v ---  níže se nacházejí doplnkové a pomocné údaje k sestavám  --- v</t>
  </si>
  <si>
    <t>Návod na vyplnění</t>
  </si>
  <si>
    <t>0,001</t>
  </si>
  <si>
    <t>Kód:</t>
  </si>
  <si>
    <t>29032019</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</si>
  <si>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</si>
  <si>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</si>
  <si>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Oprava traťového úseku Česká Lípa – Jedlová v oblasti mokřadů říčky Šporka</t>
  </si>
  <si>
    <t>KSO:</t>
  </si>
  <si>
    <t>CC-CZ:</t>
  </si>
  <si>
    <t>Místo:</t>
  </si>
  <si>
    <t>TÚ Česká Lípa – Jedlová v km 47,875 až 48,275</t>
  </si>
  <si>
    <t>Datum:</t>
  </si>
  <si>
    <t>29. 3. 2019</t>
  </si>
  <si>
    <t>Zadavatel:</t>
  </si>
  <si>
    <t>IČ:</t>
  </si>
  <si>
    <t>70994234</t>
  </si>
  <si>
    <t>SŽDC, s.o.</t>
  </si>
  <si>
    <t>DIČ:</t>
  </si>
  <si>
    <t>CZ70994234</t>
  </si>
  <si>
    <t>Uchazeč:</t>
  </si>
  <si>
    <t>Vyplň údaj</t>
  </si>
  <si>
    <t>Projektant:</t>
  </si>
  <si>
    <t>41192168</t>
  </si>
  <si>
    <t>SG Geotechnika a.s.</t>
  </si>
  <si>
    <t>CZ41192168</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</si>
  <si>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</si>
  <si>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</si>
  <si>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</si>
  <si>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</si>
  <si>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</si>
  <si>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</si>
  <si>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</si>
  <si>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</si>
  <si>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</si>
  <si>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</si>
  <si>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</si>
  <si>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</si>
  <si>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</si>
  <si>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</si>
  <si>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</si>
  <si>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</si>
  <si>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</si>
  <si>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</si>
  <si>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</si>
  <si>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</si>
  <si>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</si>
  <si>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</si>
  <si>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</si>
  <si>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</si>
  <si>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</si>
  <si>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</si>
  <si>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</si>
  <si>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</si>
  <si>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</si>
  <si>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</si>
  <si>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</si>
  <si>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</si>
  <si>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</si>
  <si>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</si>
  <si>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</si>
  <si>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</si>
  <si>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</si>
  <si>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</si>
  <si>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</si>
  <si>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</si>
  <si>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</si>
  <si>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</si>
  <si>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</si>
  <si>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</si>
  <si>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</si>
  <si>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</si>
  <si>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</si>
  <si>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</si>
  <si>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</si>
  <si>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železniční spodek</t>
  </si>
  <si>
    <t>STA</t>
  </si>
  <si>
    <t>1</t>
  </si>
  <si>
    <t>{96f05dd9-f842-42a0-b993-e412ca0260e7}</t>
  </si>
  <si>
    <t>2</t>
  </si>
  <si>
    <t>SO 02</t>
  </si>
  <si>
    <t>železniční svršek</t>
  </si>
  <si>
    <t>{9ad22645-cff5-48ce-a8e5-37e0add12999}</t>
  </si>
  <si>
    <t>SO 03</t>
  </si>
  <si>
    <t>Propustek v km 48,062</t>
  </si>
  <si>
    <t>{d4a96649-c4ff-4d5e-bc50-32dc6ef46445}</t>
  </si>
  <si>
    <t>04.1</t>
  </si>
  <si>
    <t>Přeložka kabelů v úseku Česká Lípa - Nový Bor km 47,7 - 48,3 - DK - ÚOŽI</t>
  </si>
  <si>
    <t>{520dfd07-129d-4db3-bb85-b3e2e71d8036}</t>
  </si>
  <si>
    <t>04.2</t>
  </si>
  <si>
    <t>Přeložka kabelů v úseku Česká Lípa - Nový Bor km 47,7 - 48,3 - TK, MK, HDPE - ÚOŽI</t>
  </si>
  <si>
    <t>{46d1f88d-7c47-4f3c-bfb2-62d56144964d}</t>
  </si>
  <si>
    <t>04.3</t>
  </si>
  <si>
    <t>Přeložka kabelů v úseku Česká Lípa - Nový Bor km 47,7 - 48,3 - provizorní - ÚOŽI</t>
  </si>
  <si>
    <t>{fbea60b7-9b41-4166-9926-b347d7b418c3}</t>
  </si>
  <si>
    <t>04.4</t>
  </si>
  <si>
    <t>Přeložka kabelů v úseku Česká Lípa - Nový Bor km 47,7 - 48,3 - definitivní stav - ÚOŽI</t>
  </si>
  <si>
    <t>{71569d0f-6e7a-4b92-81d2-1ee02852c9a5}</t>
  </si>
  <si>
    <t>VRN</t>
  </si>
  <si>
    <t xml:space="preserve">VRN </t>
  </si>
  <si>
    <t>{5c9a39de-5ab7-42b0-8a2b-80c304746743}</t>
  </si>
  <si>
    <t>KRYCÍ LIST SOUPISU PRACÍ</t>
  </si>
  <si>
    <t>Objekt:</t>
  </si>
  <si>
    <t>SO 01 - železniční spodek</t>
  </si>
  <si>
    <t xml:space="preserve"> </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</si>
  <si>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</si>
  <si>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</si>
  <si>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</si>
  <si>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</si>
  <si>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</si>
  <si>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</si>
  <si>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</si>
  <si>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</si>
  <si>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</si>
  <si>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</si>
  <si>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</si>
  <si>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</si>
  <si>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</si>
  <si>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</si>
  <si>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</si>
  <si>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</si>
  <si>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</si>
  <si>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</si>
  <si>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</si>
  <si>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</si>
  <si>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</si>
  <si>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</si>
  <si>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</si>
  <si>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</si>
  <si>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</si>
  <si>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</si>
  <si>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M</t>
  </si>
  <si>
    <t>5955101020</t>
  </si>
  <si>
    <t>Kamenivo drcené štěrkodrť frakce 0/32</t>
  </si>
  <si>
    <t>t</t>
  </si>
  <si>
    <t>Sborník UOŽI 01 2019</t>
  </si>
  <si>
    <t>8</t>
  </si>
  <si>
    <t>4</t>
  </si>
  <si>
    <t>VV</t>
  </si>
  <si>
    <t>Vrstva DK</t>
  </si>
  <si>
    <t>10709,93*2</t>
  </si>
  <si>
    <t>Součet</t>
  </si>
  <si>
    <t>5955101045</t>
  </si>
  <si>
    <t>Lomový kámen tříděný pro rovnaniny</t>
  </si>
  <si>
    <t xml:space="preserve">vrstva pro  HDK Fr. 63-125mm</t>
  </si>
  <si>
    <t>2282,17*1,7</t>
  </si>
  <si>
    <t>3</t>
  </si>
  <si>
    <t>5964133005</t>
  </si>
  <si>
    <t>Geotextilie separační</t>
  </si>
  <si>
    <t>m2</t>
  </si>
  <si>
    <t>6</t>
  </si>
  <si>
    <t>Separační netkaná</t>
  </si>
  <si>
    <t>34337,6</t>
  </si>
  <si>
    <t>Separační tkaná</t>
  </si>
  <si>
    <t>3897,57</t>
  </si>
  <si>
    <t>5964135000</t>
  </si>
  <si>
    <t>Geomříže výztužné</t>
  </si>
  <si>
    <t>14137,2</t>
  </si>
  <si>
    <t>5963125005</t>
  </si>
  <si>
    <t>Panel železobetonový silniční rozměru 300x150x15</t>
  </si>
  <si>
    <t>kus</t>
  </si>
  <si>
    <t>10</t>
  </si>
  <si>
    <t>P</t>
  </si>
  <si>
    <t xml:space="preserve">Poznámka k položce:_x000d_
"Poznámka k položce:_x000d_
Poznámka k položce:, Na provizorní přístupovou komunikaci"_x000d_
</t>
  </si>
  <si>
    <t>596416100R</t>
  </si>
  <si>
    <t>Beton lehce zhutnitelný C 12/16</t>
  </si>
  <si>
    <t>m3</t>
  </si>
  <si>
    <t>12</t>
  </si>
  <si>
    <t>7</t>
  </si>
  <si>
    <t>5964119010</t>
  </si>
  <si>
    <t>Příkopová tvárnice TZZ 4a</t>
  </si>
  <si>
    <t>14</t>
  </si>
  <si>
    <t>K</t>
  </si>
  <si>
    <t>5913305010</t>
  </si>
  <si>
    <t>Montáž silničních panelů komunikace dočasná</t>
  </si>
  <si>
    <t>16</t>
  </si>
  <si>
    <t xml:space="preserve">Poznámka k položce:_x000d_
"Poznámka k položce:_x000d_
Poznámka k položce:, Provizorní přístupová komunikace"_x000d_
</t>
  </si>
  <si>
    <t>1150</t>
  </si>
  <si>
    <t>9</t>
  </si>
  <si>
    <t>5913300010</t>
  </si>
  <si>
    <t>Demontáž silničních panelů komunikace dočasná</t>
  </si>
  <si>
    <t>18</t>
  </si>
  <si>
    <t xml:space="preserve">Poznámka k položce:_x000d_
"Poznámka k položce:_x000d_
Poznámka k položce:, Demontáž provizorní přístupové komunikace"_x000d_
</t>
  </si>
  <si>
    <t>5914075020</t>
  </si>
  <si>
    <t>Zřízení konstrukční vrstvy pražcového podloží bez geomateriálu tl. 0,30 m</t>
  </si>
  <si>
    <t>20</t>
  </si>
  <si>
    <t>Plochy ZS</t>
  </si>
  <si>
    <t>2*2420 "m2</t>
  </si>
  <si>
    <t>Vnitrostaveništní komunikace</t>
  </si>
  <si>
    <t>900 "m2</t>
  </si>
  <si>
    <t>11</t>
  </si>
  <si>
    <t>R001</t>
  </si>
  <si>
    <t>Odstranění vnitrostaveništní komunikace vč. ploch ZS</t>
  </si>
  <si>
    <t>22</t>
  </si>
  <si>
    <t xml:space="preserve">Poznámka k položce:_x000d_
"Poznámka k položce:_x000d_
Poznámka k položce:, Odtěžení materiálu z ŠL, Doprava na skládku v SO 02"_x000d_
</t>
  </si>
  <si>
    <t>5915005020</t>
  </si>
  <si>
    <t>Hloubení rýh nebo jam na železničním spodku II. třídy</t>
  </si>
  <si>
    <t>24</t>
  </si>
  <si>
    <t>Hlobení povrchového příkopu</t>
  </si>
  <si>
    <t>2891</t>
  </si>
  <si>
    <t>13</t>
  </si>
  <si>
    <t>5915010030</t>
  </si>
  <si>
    <t>Těžení zeminy nebo horniny železničního spodku III. třídy</t>
  </si>
  <si>
    <t>26</t>
  </si>
  <si>
    <t xml:space="preserve">Vrstva DK </t>
  </si>
  <si>
    <t>10709,93</t>
  </si>
  <si>
    <t xml:space="preserve">Vrstva HDK </t>
  </si>
  <si>
    <t>2282,17</t>
  </si>
  <si>
    <t>5914065010</t>
  </si>
  <si>
    <t>Odstranění deformací zemního tělesa a konstrukčních vrstev sanací</t>
  </si>
  <si>
    <t>28</t>
  </si>
  <si>
    <t>Vrstva DK fr. 0/32</t>
  </si>
  <si>
    <t>11683,56</t>
  </si>
  <si>
    <t>Vrstva HDK fr. 63/125</t>
  </si>
  <si>
    <t>5915015010</t>
  </si>
  <si>
    <t>Svahování zemního tělesa železničního spodku v náspu</t>
  </si>
  <si>
    <t>30</t>
  </si>
  <si>
    <t>2*400*5</t>
  </si>
  <si>
    <t>R92211111</t>
  </si>
  <si>
    <t>Pražcové podloží separační vrstva z geotextilie</t>
  </si>
  <si>
    <t>32</t>
  </si>
  <si>
    <t>38235,17</t>
  </si>
  <si>
    <t>17</t>
  </si>
  <si>
    <t>R92211152</t>
  </si>
  <si>
    <t>Pražcové podloží konstrukční vrstva z geomřížky</t>
  </si>
  <si>
    <t>34</t>
  </si>
  <si>
    <t>5914035010</t>
  </si>
  <si>
    <t>Zřízení otevřených odvodňovacích zařízení příkopové tvárnice</t>
  </si>
  <si>
    <t>m</t>
  </si>
  <si>
    <t>36</t>
  </si>
  <si>
    <t>19</t>
  </si>
  <si>
    <t>5914080010</t>
  </si>
  <si>
    <t>Zřízení ochrany zemních svahů vegetační</t>
  </si>
  <si>
    <t>38</t>
  </si>
  <si>
    <t xml:space="preserve">Poznámka k položce:_x000d_
"Poznámka k položce:_x000d_
Zatravnění biodegradovatelnou rohoží"_x000d_
</t>
  </si>
  <si>
    <t>400*5</t>
  </si>
  <si>
    <t>5904020010</t>
  </si>
  <si>
    <t>Vyřezání křovin porost řídký 1 až 5 kusů stonků na m2 plochy sklon terénu do 1:2</t>
  </si>
  <si>
    <t>1444609489</t>
  </si>
  <si>
    <t>Nesouvislé plochy do</t>
  </si>
  <si>
    <t>Hlavní deponie (zast. ČL Střelnice)</t>
  </si>
  <si>
    <t>500 "m2</t>
  </si>
  <si>
    <t>Plocha ZS1</t>
  </si>
  <si>
    <t>200 "m2</t>
  </si>
  <si>
    <t xml:space="preserve">Vnitrostav komunikace </t>
  </si>
  <si>
    <t>250 "m2</t>
  </si>
  <si>
    <t>Plocha ZS2</t>
  </si>
  <si>
    <t>5904035010</t>
  </si>
  <si>
    <t>Kácení stromů se sklonem terénu do 1:2 obvodem kmene od 31 do 63 cm</t>
  </si>
  <si>
    <t>514799946</t>
  </si>
  <si>
    <t>Poznámka k položce:_x000d_
Strom=kus, průměr 10-20 cm</t>
  </si>
  <si>
    <t>5904035020</t>
  </si>
  <si>
    <t>Kácení stromů se sklonem terénu do 1:2 obvodem kmene přes 63 do 80 cm</t>
  </si>
  <si>
    <t>-1636103558</t>
  </si>
  <si>
    <t>Poznámka k položce:_x000d_
Strom=kus, průměr 21-25 cm</t>
  </si>
  <si>
    <t>23</t>
  </si>
  <si>
    <t>5904065010</t>
  </si>
  <si>
    <t>Výsadba stromů listnatých</t>
  </si>
  <si>
    <t>-1348179739</t>
  </si>
  <si>
    <t>OST</t>
  </si>
  <si>
    <t>Ostatní</t>
  </si>
  <si>
    <t>9902200300</t>
  </si>
  <si>
    <t>Doprava dodávek zhotovitele, dodávek objednatele nebo výzisku mechanizací přes 3,5 t objemnějšího kusového materiálu do 30 km</t>
  </si>
  <si>
    <t>262144</t>
  </si>
  <si>
    <t>40</t>
  </si>
  <si>
    <t xml:space="preserve">Poznámka k položce:_x000d_
"Poznámka k položce:_x000d_
Měrnou jednotkou je t přepravovaného materiálu._x000d_
Doprava nového materiálu"_x000d_
</t>
  </si>
  <si>
    <t>TZZ4a</t>
  </si>
  <si>
    <t>43,6</t>
  </si>
  <si>
    <t>Beton C12/16</t>
  </si>
  <si>
    <t>66,41</t>
  </si>
  <si>
    <t>25</t>
  </si>
  <si>
    <t>9902900100</t>
  </si>
  <si>
    <t xml:space="preserve">Naložení  sypanin, drobného kusového materiálu, suti</t>
  </si>
  <si>
    <t>42</t>
  </si>
  <si>
    <t xml:space="preserve">Poznámka k položce:_x000d_
"Poznámka k položce:_x000d_
Poznámka k položce:, Naložení výzisku_x000d_
20% navýšení pro současný degradovaný stav náspu"_x000d_
</t>
  </si>
  <si>
    <t>16763,1*1,9</t>
  </si>
  <si>
    <t>9902100500</t>
  </si>
  <si>
    <t xml:space="preserve">Doprava dodávek zhotovitele, dodávek objednatele nebo výzisku mechanizací přes 3,5 t sypanin  do 60 km</t>
  </si>
  <si>
    <t>44</t>
  </si>
  <si>
    <t>Výzisk na skládku</t>
  </si>
  <si>
    <t>31849,89</t>
  </si>
  <si>
    <t>Mezisoučet</t>
  </si>
  <si>
    <t>DOPRAVA NOVÉHO MATERIÁLU</t>
  </si>
  <si>
    <t>25299,54</t>
  </si>
  <si>
    <t>27</t>
  </si>
  <si>
    <t>9902109100</t>
  </si>
  <si>
    <t xml:space="preserve">Doprava dodávek zhotovitele, dodávek objednatele nebo výzisku mechanizací přes 3,5 t sypanin  příplatek za každý další 1 km</t>
  </si>
  <si>
    <t>46</t>
  </si>
  <si>
    <t xml:space="preserve">Poznámka k položce:_x000d_
"Poznámka k položce:_x000d_
Poznámka k položce:, Měrnou jednotkou je t přepravovaného materiálu., Doprava z deponie na místo vložení vzdálenost průměrně 3 km"_x000d_
</t>
  </si>
  <si>
    <t>Z deponie na stavbu</t>
  </si>
  <si>
    <t>27599,5*5,3 "km</t>
  </si>
  <si>
    <t>9902200500</t>
  </si>
  <si>
    <t>Doprava dodávek zhotovitele, dodávek objednatele nebo výzisku mechanizací přes 3,5 t objemnějšího kusového materiálu do 60 km</t>
  </si>
  <si>
    <t>48</t>
  </si>
  <si>
    <t>Doprava panelů</t>
  </si>
  <si>
    <t>280*1,68</t>
  </si>
  <si>
    <t>29</t>
  </si>
  <si>
    <t>990900000R</t>
  </si>
  <si>
    <t>Poplatek za uložení suti z výzisku KL a podloží</t>
  </si>
  <si>
    <t>50</t>
  </si>
  <si>
    <t>SO 02 - železniční svršek</t>
  </si>
  <si>
    <t>5957101050</t>
  </si>
  <si>
    <t>Kolejnice třídy R260 tv. 49 E1 délky 25,000 m</t>
  </si>
  <si>
    <t>(2*400)/25</t>
  </si>
  <si>
    <t>5958128010</t>
  </si>
  <si>
    <t>Komplety ŽS 4 (šroub RS 1, matice M 24, podložka Fe6, svěrka ŽS4)</t>
  </si>
  <si>
    <t>609*4</t>
  </si>
  <si>
    <t>5956140045</t>
  </si>
  <si>
    <t>Pražec betonový příčný vystrojený včetně kompletů tv. SB 8 P upevnění tuhé-ŽS4</t>
  </si>
  <si>
    <t xml:space="preserve">Poznámka k položce:_x000d_
"Poznámka k položce:_x000d_
Poznámka k položce:, 20% nových pražců"_x000d_
</t>
  </si>
  <si>
    <t>5958158005</t>
  </si>
  <si>
    <t xml:space="preserve">Podložka pryžová pod patu kolejnice S49  183/126/6</t>
  </si>
  <si>
    <t>609*2</t>
  </si>
  <si>
    <t>5955101005</t>
  </si>
  <si>
    <t>Kamenivo drcené štěrk frakce 31,5/63 třídy min. BII</t>
  </si>
  <si>
    <t>880*1,7</t>
  </si>
  <si>
    <t>5962101120</t>
  </si>
  <si>
    <t>Návěstidlo hektometrovník železobetonový se znaky</t>
  </si>
  <si>
    <t>-1924782427</t>
  </si>
  <si>
    <t>5906140190</t>
  </si>
  <si>
    <t>Demontáž kolejového roštu koleje v ose koleje pražce betonové tv. S49 rozdělení "c"</t>
  </si>
  <si>
    <t>km</t>
  </si>
  <si>
    <t>5905055010</t>
  </si>
  <si>
    <t>Odstranění stávajícího kolejového lože odtěžením v koleji</t>
  </si>
  <si>
    <t xml:space="preserve">Poznámka k položce:_x000d_
"Poznámka k položce:_x000d_
Poznámka k položce:, Odtěžení v celém profilu"_x000d_
</t>
  </si>
  <si>
    <t>400*2,2</t>
  </si>
  <si>
    <t>5905060010</t>
  </si>
  <si>
    <t>Zřízení nového kolejového lože v koleji</t>
  </si>
  <si>
    <t>600</t>
  </si>
  <si>
    <t>5909045010</t>
  </si>
  <si>
    <t>Hutnění kolejového lože koleje nově zřízeného nebo čistého</t>
  </si>
  <si>
    <t>5906130380</t>
  </si>
  <si>
    <t>Montáž kolejového roštu v ose koleje pražce betonové vystrojené tv. S49 rozdělení "c"</t>
  </si>
  <si>
    <t>5905105010</t>
  </si>
  <si>
    <t>Doplnění KL kamenivem ojediněle ručně v koleji</t>
  </si>
  <si>
    <t>280</t>
  </si>
  <si>
    <t>5909031020</t>
  </si>
  <si>
    <t>Úprava GPK koleje směrové a výškové uspořádání pražce betonové</t>
  </si>
  <si>
    <t>Poznámka k položce:_x000d_
Včetně výběhů</t>
  </si>
  <si>
    <t>0. , 1. a 2. podbití</t>
  </si>
  <si>
    <t>3*0,500</t>
  </si>
  <si>
    <t>5909032020</t>
  </si>
  <si>
    <t>Přesná úprava GPK koleje směrové a výškové uspořádání pražce betonové</t>
  </si>
  <si>
    <t>2*0,500</t>
  </si>
  <si>
    <t>5910015020</t>
  </si>
  <si>
    <t>Odtavovací stykové svařování mobilní svářečkou kolejnic nových délky do 150 m tv. S49</t>
  </si>
  <si>
    <t>svar</t>
  </si>
  <si>
    <t>5910020030</t>
  </si>
  <si>
    <t>Svařování kolejnic termitem plný předehřev standardní spára svar sériový tv. S49</t>
  </si>
  <si>
    <t>Poznámka k položce:_x000d_
Závěrné sváry</t>
  </si>
  <si>
    <t>5910035030</t>
  </si>
  <si>
    <t>Dosažení dovolené upínací teploty v BK prodloužením kolejnicového pásu v koleji tv. S49</t>
  </si>
  <si>
    <t>5910040010</t>
  </si>
  <si>
    <t>Umožnění volné dilatace kolejnice demontáž upevňovadel bez osazení kluzných podložek rozdělení pražců "c"</t>
  </si>
  <si>
    <t>5910040110</t>
  </si>
  <si>
    <t>Umožnění volné dilatace kolejnice montáž upevňovadel bez odstranění kluzných podložek rozdělení pražců "c"</t>
  </si>
  <si>
    <t>5912050220</t>
  </si>
  <si>
    <t>Staničení montáž hektometrovníku</t>
  </si>
  <si>
    <t>-162941365</t>
  </si>
  <si>
    <t>Poznámka k položce:_x000d_
Díl=kus</t>
  </si>
  <si>
    <t>5999005010</t>
  </si>
  <si>
    <t>Třídění spojovacích a upevňovacích součástí</t>
  </si>
  <si>
    <t>Drobný upevnovací materiál</t>
  </si>
  <si>
    <t>2,991+0,219</t>
  </si>
  <si>
    <t>5999005030</t>
  </si>
  <si>
    <t>Třídění kolejnic</t>
  </si>
  <si>
    <t>59120R</t>
  </si>
  <si>
    <t>Výstroj trati</t>
  </si>
  <si>
    <t>kompl.</t>
  </si>
  <si>
    <t>670189867</t>
  </si>
  <si>
    <t>Poznámka k položce:_x000d_
Návěstidlo=kus_x000d_
zz dle PD</t>
  </si>
  <si>
    <t>9902100300</t>
  </si>
  <si>
    <t xml:space="preserve">Doprava dodávek zhotovitele, dodávek objednatele nebo výzisku mechanizací přes 3,5 t sypanin  do 30 km</t>
  </si>
  <si>
    <t>Odvoz výzisku ŠL na skládku</t>
  </si>
  <si>
    <t>880*1,9</t>
  </si>
  <si>
    <t>Doprava drobného kolejiva na stavbu</t>
  </si>
  <si>
    <t>2,99+0,21</t>
  </si>
  <si>
    <t>9902100600</t>
  </si>
  <si>
    <t xml:space="preserve">Doprava dodávek zhotovitele, dodávek objednatele nebo výzisku mechanizací přes 3,5 t sypanin  do 80 km</t>
  </si>
  <si>
    <t>Doprava nového kameniva</t>
  </si>
  <si>
    <t>9902200100</t>
  </si>
  <si>
    <t>Doprava dodávek zhotovitele, dodávek objednatele nebo výzisku mechanizací přes 3,5 t objemnějšího kusového materiálu do 10 km</t>
  </si>
  <si>
    <t>Přesun materiálu z deponie na místo vložení</t>
  </si>
  <si>
    <t>kolejnice</t>
  </si>
  <si>
    <t>39,512</t>
  </si>
  <si>
    <t>pražce</t>
  </si>
  <si>
    <t>198,998</t>
  </si>
  <si>
    <t>52</t>
  </si>
  <si>
    <t>Odvoz bet pražců na skládku</t>
  </si>
  <si>
    <t>33</t>
  </si>
  <si>
    <t>9902201000</t>
  </si>
  <si>
    <t>Doprava dodávek zhotovitele, dodávek objednatele nebo výzisku mechanizací přes 3,5 t objemnějšího kusového materiálu do 250 km</t>
  </si>
  <si>
    <t>54</t>
  </si>
  <si>
    <t>Nové kolejnice</t>
  </si>
  <si>
    <t>9902201200</t>
  </si>
  <si>
    <t>Doprava dodávek zhotovitele, dodávek objednatele nebo výzisku mechanizací přes 3,5 t objemnějšího kusového materiálu do 350 km</t>
  </si>
  <si>
    <t>56</t>
  </si>
  <si>
    <t>Doprava nových pražců SB8</t>
  </si>
  <si>
    <t>39</t>
  </si>
  <si>
    <t>31</t>
  </si>
  <si>
    <t>58</t>
  </si>
  <si>
    <t>Poznámka k položce:_x000d_
Naložení výzisku k odvozu na skládku</t>
  </si>
  <si>
    <t>Stávající štěrkové lože</t>
  </si>
  <si>
    <t>9902900200</t>
  </si>
  <si>
    <t xml:space="preserve">Naložení  objemnějšího kusového materiálu, vybouraných hmot</t>
  </si>
  <si>
    <t>60</t>
  </si>
  <si>
    <t>Pražce</t>
  </si>
  <si>
    <t>9903200100</t>
  </si>
  <si>
    <t>Přeprava mechanizace na místo prováděných prací o hmotnosti přes 12 t přes 50 do 100 km</t>
  </si>
  <si>
    <t>62</t>
  </si>
  <si>
    <t>ASP+SSP</t>
  </si>
  <si>
    <t>2xMHS</t>
  </si>
  <si>
    <t>64</t>
  </si>
  <si>
    <t>35</t>
  </si>
  <si>
    <t>9909000400</t>
  </si>
  <si>
    <t>Poplatek za likvidaci plastových součástí</t>
  </si>
  <si>
    <t>66</t>
  </si>
  <si>
    <t>9909000500</t>
  </si>
  <si>
    <t>Poplatek uložení odpadu betonových prefabrikátů</t>
  </si>
  <si>
    <t>68</t>
  </si>
  <si>
    <t>Poznámka k položce:_x000d_
Betonové pražce</t>
  </si>
  <si>
    <t>SO 03 - Propustek v km 48,062</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</si>
  <si>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</si>
  <si>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</si>
  <si>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</si>
  <si>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</si>
  <si>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</si>
  <si>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 bourání</t>
  </si>
  <si>
    <t>PSV - Práce a dodávky PSV</t>
  </si>
  <si>
    <t xml:space="preserve">    711 - Izolace proti vodě, vlhkosti a plynům</t>
  </si>
  <si>
    <t>Zemní práce</t>
  </si>
  <si>
    <t>111201101</t>
  </si>
  <si>
    <t>Odstranění křovin a stromů průměru kmene do 100 mm i s kořeny z celkové plochy do 1000 m2</t>
  </si>
  <si>
    <t>CS ÚRS 2019 01</t>
  </si>
  <si>
    <t>197,1</t>
  </si>
  <si>
    <t>111251111</t>
  </si>
  <si>
    <t>Drcení ořezaných větví D do 100 mm s odvozem do 20 km</t>
  </si>
  <si>
    <t>113106021</t>
  </si>
  <si>
    <t>Rozebrání dlažeb při překopech komunikací pro pěší z betonových dlaždic ručně</t>
  </si>
  <si>
    <t>Poznámka k položce:_x000d_
Přeložení dlažby propustku</t>
  </si>
  <si>
    <t>32711110R</t>
  </si>
  <si>
    <t>Reprofilace svahových tvárnic</t>
  </si>
  <si>
    <t>174111321</t>
  </si>
  <si>
    <t>Zásyp sypaninou bez zhutnění přes 3 m3 pro spodní stavbu železnic</t>
  </si>
  <si>
    <t>Poznámka k položce:_x000d_
Zásyp za zdí</t>
  </si>
  <si>
    <t>Zakládání</t>
  </si>
  <si>
    <t>274321118</t>
  </si>
  <si>
    <t>Základové pasy, prahy, věnce a ostruhy mostních konstrukcí ze ŽB C 30/37</t>
  </si>
  <si>
    <t xml:space="preserve">Ztužující ŽB práh na vtoku </t>
  </si>
  <si>
    <t>1,5</t>
  </si>
  <si>
    <t>Ztužující ŽB práh na výtoku</t>
  </si>
  <si>
    <t>2,76</t>
  </si>
  <si>
    <t>Opevnění ŽB opěr</t>
  </si>
  <si>
    <t>10,25</t>
  </si>
  <si>
    <t>1302101R</t>
  </si>
  <si>
    <t>Betonářská výztuž B500B</t>
  </si>
  <si>
    <t>1,5*80 "kg"/1000</t>
  </si>
  <si>
    <t>2,76*80 "kg"/1000</t>
  </si>
  <si>
    <t>10,25*80"kg"/1000</t>
  </si>
  <si>
    <t>Svislé a kompletní konstrukce</t>
  </si>
  <si>
    <t>334323217</t>
  </si>
  <si>
    <t>Mostní křídla a závěrné zídky ze ŽB C 25/30</t>
  </si>
  <si>
    <t>Poznámka k položce:_x000d_
Prodloužení křídla o 7,5 m</t>
  </si>
  <si>
    <t>1302100R</t>
  </si>
  <si>
    <t>Betonářská výztuž</t>
  </si>
  <si>
    <t>Vodorovné konstrukce</t>
  </si>
  <si>
    <t>31722100R</t>
  </si>
  <si>
    <t>Kamenná římsa</t>
  </si>
  <si>
    <t>Nová římsa</t>
  </si>
  <si>
    <t>0,5*11,15 "m</t>
  </si>
  <si>
    <t>451475121</t>
  </si>
  <si>
    <t>Podkladní vrstva plastbetonová samonivelační první vrstva tl 10 mm</t>
  </si>
  <si>
    <t>Poznámka k položce:_x000d_
Pod kotevní desky zábradlí</t>
  </si>
  <si>
    <t>451475122</t>
  </si>
  <si>
    <t>Podkladní vrstva plastbetonová samonivelační každá další vrstva tl 10 mm</t>
  </si>
  <si>
    <t>594511111</t>
  </si>
  <si>
    <t>Dlažba z lomového kamene s provedením lože z betonu</t>
  </si>
  <si>
    <t>212752R</t>
  </si>
  <si>
    <t>Dočasné zatrubnění příkopů</t>
  </si>
  <si>
    <t>Poznámka k položce:_x000d_
Propustek ev. km 48,062 a 48,282</t>
  </si>
  <si>
    <t>Úpravy povrchů, podlahy a osazování výplní</t>
  </si>
  <si>
    <t>628633111</t>
  </si>
  <si>
    <t>Spárování kamenného zdiva mostů aktivovanou maltou spára hl do 40 mm dl do 6 m/m2</t>
  </si>
  <si>
    <t xml:space="preserve">Poznámka k položce:_x000d_
Spárování kam. zdiva v rozsahu min. 80% </t>
  </si>
  <si>
    <t>89</t>
  </si>
  <si>
    <t>Ostatní konstrukce a práce, bourání</t>
  </si>
  <si>
    <t>935115112</t>
  </si>
  <si>
    <t>Příkopy z tvárnic příkopových TZZ 4 pro povrchové odvodnění</t>
  </si>
  <si>
    <t>936942211</t>
  </si>
  <si>
    <t>Zhotovení tabulky s letopočtem opravy mostu vložením šablony do bednění</t>
  </si>
  <si>
    <t>966075212</t>
  </si>
  <si>
    <t>Demontáž částí ocelového zábradlí mostů přes 50 kg</t>
  </si>
  <si>
    <t>kg</t>
  </si>
  <si>
    <t>911121211</t>
  </si>
  <si>
    <t>Výroba ocelového zábradli při opravách mostů</t>
  </si>
  <si>
    <t>2*6</t>
  </si>
  <si>
    <t>911121311</t>
  </si>
  <si>
    <t>Montáž ocelového zábradli při opravách mostů</t>
  </si>
  <si>
    <t>985112111</t>
  </si>
  <si>
    <t>Odsekání degradovaného betonu stěn tl do 10 mm</t>
  </si>
  <si>
    <t>985131111</t>
  </si>
  <si>
    <t>Očištění ploch stěn, rubu kleneb a podlah tlakovou vodou</t>
  </si>
  <si>
    <t>985223212</t>
  </si>
  <si>
    <t>Přezdívání kamenného zdiva do aktivované malty přes 3 m3</t>
  </si>
  <si>
    <t>985311112</t>
  </si>
  <si>
    <t>Reprofilace stěn cementovými sanačními maltami tl 20 mm</t>
  </si>
  <si>
    <t>Poznámka k položce:_x000d_
20% z celkové plochy</t>
  </si>
  <si>
    <t>222,4*0,2</t>
  </si>
  <si>
    <t>919111111</t>
  </si>
  <si>
    <t>Řezání dilatačních spár š 4 mm hl do 60 mm příčných nebo podélných v čerstvém CB krytu</t>
  </si>
  <si>
    <t>Řezání pracovní spáry</t>
  </si>
  <si>
    <t>36,4</t>
  </si>
  <si>
    <t>919111221</t>
  </si>
  <si>
    <t>Řezání spár pro vytvoření komůrky š 15 mm hl 20 mm pro těsnící zálivku v CB krytu</t>
  </si>
  <si>
    <t>Řezání dilatační spáry</t>
  </si>
  <si>
    <t>12,92</t>
  </si>
  <si>
    <t>931994132</t>
  </si>
  <si>
    <t>Těsnění dilatační spáry betonové konstrukce silikonovým tmelem do pl 4,0 cm2</t>
  </si>
  <si>
    <t>985441113.HLX</t>
  </si>
  <si>
    <t>Přídavná šroubovitá nerezová výztuž HeliBar 1 táhlo D 8 mm v drážce v cihelném zdivu hl do 70 mm</t>
  </si>
  <si>
    <t>PSV</t>
  </si>
  <si>
    <t>Práce a dodávky PSV</t>
  </si>
  <si>
    <t>711</t>
  </si>
  <si>
    <t>Izolace proti vodě, vlhkosti a plynům</t>
  </si>
  <si>
    <t>711112001</t>
  </si>
  <si>
    <t>Provedení izolace proti zemní vlhkosti svislé za studena nátěrem penetračním</t>
  </si>
  <si>
    <t>11163150.DCH</t>
  </si>
  <si>
    <t>Penetrace asfaltová TECHNONIKOL</t>
  </si>
  <si>
    <t>217,1*0,00035 "Přepočtené koeficientem množství</t>
  </si>
  <si>
    <t>04.1 - Přeložka kabelů v úseku Česká Lípa - Nový Bor km 47,7 - 48,3 - DK - ÚOŽI</t>
  </si>
  <si>
    <t>7590520934</t>
  </si>
  <si>
    <t>Venkovní vedení kabelová - metalické sítě Plněné, armované Al dráty, ochranný obal z PE 4x0,8 TCEPKPFLEZE 15 x 4 x 0,8</t>
  </si>
  <si>
    <t>7590525467</t>
  </si>
  <si>
    <t>Montáž spojky rovné pro plastové kabely párové Raychem XAGA s konektory UDW2 2 plášť bez pancíře do 60 žil</t>
  </si>
  <si>
    <t>7590541439</t>
  </si>
  <si>
    <t>Slaboproudé rozvody, kabely pro přívod a vnitřní instalaci Spojky metalických kabelů a příslušenství Teplem smrštitelná zesílená spojka pro netlakované kabely XAGA 500-43/8-300/EY</t>
  </si>
  <si>
    <t>7590527042</t>
  </si>
  <si>
    <t>Demontáž kabelu volně uloženého</t>
  </si>
  <si>
    <t>04.2 - Přeložka kabelů v úseku Česká Lípa - Nový Bor km 47,7 - 48,3 - TK, MK, HDPE - ÚOŽI</t>
  </si>
  <si>
    <t>7590525230</t>
  </si>
  <si>
    <t>Montáž kabelu návěstního volně uloženého s jádrem 1 mm Cu TCEKEZE, TCEKFE, TCEKPFLEY, TCEKPFLEZE do 7 P</t>
  </si>
  <si>
    <t>7590521589</t>
  </si>
  <si>
    <t>Venkovní vedení kabelová - metalické sítě Plněné, párované s ochr. vodičem, armované Al dráty TCEKPFLEZE 3 P 1,0 D</t>
  </si>
  <si>
    <t>7590521604</t>
  </si>
  <si>
    <t>Venkovní vedení kabelová - metalické sítě Plněné, párované s ochr. vodičem, armované Al dráty TCEKPFLEZE 7 P 1,0 D</t>
  </si>
  <si>
    <t>7590521634</t>
  </si>
  <si>
    <t>Venkovní vedení kabelová - metalické sítě Plněné, párované s ochr. vodičem, armované Al dráty TCEKPFLEZE 61 P 1,0 D</t>
  </si>
  <si>
    <t>7590525233</t>
  </si>
  <si>
    <t>Montáž kabelu návěstního volně uloženého s jádrem 1 mm Cu TCEKEZE, TCEKFE, TCEKPFLEY, TCEKPFLEZE do 61 P</t>
  </si>
  <si>
    <t>7590525464</t>
  </si>
  <si>
    <t>Montáž spojky rovné pro plastové kabely párové Raychem XAGA s konektory UDW2 2 plášť bez pancíře do 20 žil</t>
  </si>
  <si>
    <t>7590525470</t>
  </si>
  <si>
    <t>Montáž spojky rovné pro plastové kabely párové Raychem XAGA s konektory UDW2 2 plášť bez pancíře do 122 žil</t>
  </si>
  <si>
    <t>7590541474</t>
  </si>
  <si>
    <t>Slaboproudé rozvody, kabely pro přívod a vnitřní instalaci Spojky metalických kabelů a příslušenství Teplem smrštitelná zesílená spojka pro netlakované kabely XAGA 500-75/15-400/EY</t>
  </si>
  <si>
    <t>"kabel TK"</t>
  </si>
  <si>
    <t>495</t>
  </si>
  <si>
    <t>"Kabel MK"</t>
  </si>
  <si>
    <t>"Kabel 3P - CBPB1"</t>
  </si>
  <si>
    <t>"Kabel 3P - CBP77"</t>
  </si>
  <si>
    <t>"Kabel 7P - pro návěstidla S, PřS"</t>
  </si>
  <si>
    <t>"Kabel 61P - vazby přejezdů, počítacích bodů a sousední žst. Nový Bor"</t>
  </si>
  <si>
    <t>"Kabelové vložky - 4x35m"</t>
  </si>
  <si>
    <t>140</t>
  </si>
  <si>
    <t>7593507202</t>
  </si>
  <si>
    <t>Demontáž trubek HDPE z výkopu</t>
  </si>
  <si>
    <t>04.3 - Přeložka kabelů v úseku Česká Lípa - Nový Bor km 47,7 - 48,3 - provizorní - ÚOŽI</t>
  </si>
  <si>
    <t>7590525178</t>
  </si>
  <si>
    <t>Montáž kabelu úložného volně uloženého s jádrem 0,8 mm TCEKE do 50 XN</t>
  </si>
  <si>
    <t>7593505202</t>
  </si>
  <si>
    <t>Uložení HDPE trubky pro optický kabel do výkopu bez zřízení lože a bez krytí</t>
  </si>
  <si>
    <t>7593501171</t>
  </si>
  <si>
    <t>Trasy kabelového vedení Chránička dělená Spona SYSPRO</t>
  </si>
  <si>
    <t>7593501173</t>
  </si>
  <si>
    <t>Trasy kabelového vedení Chránička dělená KKHR 40 trubka půlená opravná HDPE 2m</t>
  </si>
  <si>
    <t>7593505220</t>
  </si>
  <si>
    <t>Montáž spojky Plasson na HDPE trubce rovné nebo redukční</t>
  </si>
  <si>
    <t>7593505224</t>
  </si>
  <si>
    <t>Montáž spojky opravné půlené spojky na HDPE - Plasson</t>
  </si>
  <si>
    <t>7598015085</t>
  </si>
  <si>
    <t>Přeměření izolačního stavu kabelu úložného 10 žil</t>
  </si>
  <si>
    <t>7598015090</t>
  </si>
  <si>
    <t>Přeměření izolačního stavu kabelu úložného 20 žil</t>
  </si>
  <si>
    <t>7598015110</t>
  </si>
  <si>
    <t>Přeměření izolačního stavu kabelu úložného 80 žil</t>
  </si>
  <si>
    <t>7598015120</t>
  </si>
  <si>
    <t>Přeměření izolačního stavu kabelu úložného 140 žil</t>
  </si>
  <si>
    <t>7598035170</t>
  </si>
  <si>
    <t>Kontrola tlakutěsnosti HDPE trubky v úseku do 2 000 m</t>
  </si>
  <si>
    <t>04.4 - Přeložka kabelů v úseku Česká Lípa - Nový Bor km 47,7 - 48,3 - definitivní stav - ÚOŽI</t>
  </si>
  <si>
    <t>"kabel z DK"</t>
  </si>
  <si>
    <t>530</t>
  </si>
  <si>
    <t>"kabel MK"</t>
  </si>
  <si>
    <t>"pro CBPB1 - 3P"</t>
  </si>
  <si>
    <t>"pro návěstidla S, PřS - 3P"</t>
  </si>
  <si>
    <t>"pro CPB77 - 3 P"</t>
  </si>
  <si>
    <t>"pro vložky kabelů"</t>
  </si>
  <si>
    <t>105</t>
  </si>
  <si>
    <t>"vazby přejezdů. počítacích bodů a sousední žst. Nový Bor - 61 P"</t>
  </si>
  <si>
    <t>"pro vložku kabelu"</t>
  </si>
  <si>
    <t xml:space="preserve">VRN - VRN </t>
  </si>
  <si>
    <t>VRN - Vedlejší rozpočtové náklady</t>
  </si>
  <si>
    <t>Vedlejší rozpočtové náklady</t>
  </si>
  <si>
    <t>022101011</t>
  </si>
  <si>
    <t>Geodetické práce Geodetické práce v průběhu opravy</t>
  </si>
  <si>
    <t>023101041</t>
  </si>
  <si>
    <t>Projektové práce Projektové práce v rozsahu ZRN (vyjma dále jmenované práce) přes 20 mil. Kč</t>
  </si>
  <si>
    <t>Poznámka k položce:_x000d_
Základna pro výpočet - ZRN, DSPS, GDSPS</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</si>
  <si>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</si>
  <si>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</si>
  <si>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024101301</t>
  </si>
  <si>
    <t>Inženýrská činnost posudky (např. statické aj.) a dozory</t>
  </si>
  <si>
    <t>Poznámka k položce:_x000d_
Měření sedání náspu hydrostatickou nivelací:_x000d__x000d_
- instalace hydrostatické nivelace_x000d__x000d_
- měření v průběhu výstavby _x000d__x000d_
- měření ve zkušebním provozu_x000d__x000d_
- zpracování závěrečné zprávy</t>
  </si>
  <si>
    <t>02210100R</t>
  </si>
  <si>
    <t>Monitoring koleje ve zkušebním provozu</t>
  </si>
  <si>
    <t>měs.</t>
  </si>
  <si>
    <t>Poznámka k položce:_x000d_
Měřené množství 1 měsíc</t>
  </si>
  <si>
    <t>02910100R</t>
  </si>
  <si>
    <t>Ostatní náklady</t>
  </si>
  <si>
    <t>01110100R</t>
  </si>
  <si>
    <t>VRN - Přeložka kabelů</t>
  </si>
  <si>
    <t>Poznámka k položce:_x000d_
VRN pro SO 04 obsahují:, - geodetické práce, - projektové práce, - vliv klimatických podmínek, - mimostaveništní doprava, - doprava zaměstnanců,</t>
  </si>
  <si>
    <t>031111051</t>
  </si>
  <si>
    <t>Zařízení a vybavení staveniště pronájem ploch</t>
  </si>
  <si>
    <t>Poznámka k položce:_x000d_
hlavní deponie ve Skalici a příjezdová komunikace včetně ploch ZS</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</si>
</sst>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30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20" fillId="0" borderId="4" xfId="0" applyFont="1" applyBorder="1" applyAlignment="1" applyProtection="1">
      <alignment horizontal="left" vertical="center"/>
    </xf>
    <xf numFmtId="0" fontId="0" fillId="0" borderId="4" xfId="0" applyFont="1" applyBorder="1" applyAlignment="1" applyProtection="1">
      <alignment vertical="center"/>
    </xf>
    <xf numFmtId="0" fontId="1" fillId="0" borderId="5" xfId="0" applyFont="1" applyBorder="1" applyAlignment="1" applyProtection="1">
      <alignment horizontal="lef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5" fillId="0" borderId="0" xfId="0" applyNumberFormat="1" applyFont="1" applyAlignment="1" applyProtection="1"/>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7"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8" fillId="0" borderId="0" xfId="0" applyFont="1" applyAlignment="1" applyProtection="1">
      <alignment vertical="center" wrapText="1"/>
    </xf>
    <xf numFmtId="0" fontId="0" fillId="0" borderId="14" xfId="0" applyFont="1" applyBorder="1" applyAlignment="1" applyProtection="1">
      <alignment vertical="center"/>
    </xf>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3</v>
      </c>
      <c r="BT1" s="16" t="s">
        <v>4</v>
      </c>
      <c r="BU1" s="16" t="s">
        <v>4</v>
      </c>
      <c r="BV1" s="16" t="s">
        <v>5</v>
      </c>
    </row>
    <row r="2" ht="36.96" customHeight="1">
      <c r="AR2"/>
      <c r="BS2" s="17" t="s">
        <v>6</v>
      </c>
      <c r="BT2" s="17" t="s">
        <v>7</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26</v>
      </c>
      <c r="AO10" s="22"/>
      <c r="AP10" s="22"/>
      <c r="AQ10" s="22"/>
      <c r="AR10" s="20"/>
      <c r="BE10" s="31"/>
      <c r="BS10" s="17" t="s">
        <v>6</v>
      </c>
    </row>
    <row r="1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29</v>
      </c>
      <c r="AO11" s="22"/>
      <c r="AP11" s="22"/>
      <c r="AQ11" s="22"/>
      <c r="AR11" s="20"/>
      <c r="BE11" s="31"/>
      <c r="BS11" s="17" t="s">
        <v>6</v>
      </c>
    </row>
    <row r="12"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31</v>
      </c>
      <c r="AO14" s="22"/>
      <c r="AP14" s="22"/>
      <c r="AQ14" s="22"/>
      <c r="AR14" s="20"/>
      <c r="BE14" s="31"/>
      <c r="BS14" s="17" t="s">
        <v>6</v>
      </c>
    </row>
    <row r="15"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33</v>
      </c>
      <c r="AO16" s="22"/>
      <c r="AP16" s="22"/>
      <c r="AQ16" s="22"/>
      <c r="AR16" s="20"/>
      <c r="BE16" s="31"/>
      <c r="BS16" s="17" t="s">
        <v>4</v>
      </c>
    </row>
    <row r="17" ht="18.48" customHeight="1">
      <c r="B17" s="21"/>
      <c r="C17" s="22"/>
      <c r="D17" s="22"/>
      <c r="E17" s="27" t="s">
        <v>34</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35</v>
      </c>
      <c r="AO17" s="22"/>
      <c r="AP17" s="22"/>
      <c r="AQ17" s="22"/>
      <c r="AR17" s="20"/>
      <c r="BE17" s="31"/>
      <c r="BS17" s="17" t="s">
        <v>36</v>
      </c>
    </row>
    <row r="18"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ht="12" customHeight="1">
      <c r="B19" s="21"/>
      <c r="C19" s="22"/>
      <c r="D19" s="32" t="s">
        <v>37</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33</v>
      </c>
      <c r="AO19" s="22"/>
      <c r="AP19" s="22"/>
      <c r="AQ19" s="22"/>
      <c r="AR19" s="20"/>
      <c r="BE19" s="31"/>
      <c r="BS19" s="17" t="s">
        <v>6</v>
      </c>
    </row>
    <row r="20" ht="18.48"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35</v>
      </c>
      <c r="AO20" s="22"/>
      <c r="AP20" s="22"/>
      <c r="AQ20" s="22"/>
      <c r="AR20" s="20"/>
      <c r="BE20" s="31"/>
      <c r="BS20" s="17" t="s">
        <v>36</v>
      </c>
    </row>
    <row r="2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ht="12" customHeight="1">
      <c r="B22" s="21"/>
      <c r="C22" s="22"/>
      <c r="D22" s="32" t="s">
        <v>38</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1" customFormat="1" ht="25.92" customHeight="1">
      <c r="B26" s="38"/>
      <c r="C26" s="39"/>
      <c r="D26" s="40" t="s">
        <v>39</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1"/>
    </row>
    <row r="27" s="1" customFormat="1" ht="6.96" customHeight="1">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1"/>
    </row>
    <row r="28" s="1" customFormat="1">
      <c r="B28" s="38"/>
      <c r="C28" s="39"/>
      <c r="D28" s="39"/>
      <c r="E28" s="39"/>
      <c r="F28" s="39"/>
      <c r="G28" s="39"/>
      <c r="H28" s="39"/>
      <c r="I28" s="39"/>
      <c r="J28" s="39"/>
      <c r="K28" s="39"/>
      <c r="L28" s="44" t="s">
        <v>40</v>
      </c>
      <c r="M28" s="44"/>
      <c r="N28" s="44"/>
      <c r="O28" s="44"/>
      <c r="P28" s="44"/>
      <c r="Q28" s="39"/>
      <c r="R28" s="39"/>
      <c r="S28" s="39"/>
      <c r="T28" s="39"/>
      <c r="U28" s="39"/>
      <c r="V28" s="39"/>
      <c r="W28" s="44" t="s">
        <v>41</v>
      </c>
      <c r="X28" s="44"/>
      <c r="Y28" s="44"/>
      <c r="Z28" s="44"/>
      <c r="AA28" s="44"/>
      <c r="AB28" s="44"/>
      <c r="AC28" s="44"/>
      <c r="AD28" s="44"/>
      <c r="AE28" s="44"/>
      <c r="AF28" s="39"/>
      <c r="AG28" s="39"/>
      <c r="AH28" s="39"/>
      <c r="AI28" s="39"/>
      <c r="AJ28" s="39"/>
      <c r="AK28" s="44" t="s">
        <v>42</v>
      </c>
      <c r="AL28" s="44"/>
      <c r="AM28" s="44"/>
      <c r="AN28" s="44"/>
      <c r="AO28" s="44"/>
      <c r="AP28" s="39"/>
      <c r="AQ28" s="39"/>
      <c r="AR28" s="43"/>
      <c r="BE28" s="31"/>
    </row>
    <row r="29" s="2" customFormat="1" ht="14.4" customHeight="1">
      <c r="B29" s="45"/>
      <c r="C29" s="46"/>
      <c r="D29" s="32" t="s">
        <v>43</v>
      </c>
      <c r="E29" s="46"/>
      <c r="F29" s="32" t="s">
        <v>44</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2" customFormat="1" ht="14.4" customHeight="1">
      <c r="B30" s="45"/>
      <c r="C30" s="46"/>
      <c r="D30" s="46"/>
      <c r="E30" s="46"/>
      <c r="F30" s="32" t="s">
        <v>45</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2" customFormat="1" ht="14.4" customHeight="1">
      <c r="B31" s="45"/>
      <c r="C31" s="46"/>
      <c r="D31" s="46"/>
      <c r="E31" s="46"/>
      <c r="F31" s="32" t="s">
        <v>46</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2" customFormat="1" ht="14.4" customHeight="1">
      <c r="B32" s="45"/>
      <c r="C32" s="46"/>
      <c r="D32" s="46"/>
      <c r="E32" s="46"/>
      <c r="F32" s="32" t="s">
        <v>47</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2" customFormat="1" ht="14.4" customHeight="1">
      <c r="B33" s="45"/>
      <c r="C33" s="46"/>
      <c r="D33" s="46"/>
      <c r="E33" s="46"/>
      <c r="F33" s="32" t="s">
        <v>48</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1" customFormat="1" ht="6.96" customHeight="1">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1"/>
    </row>
    <row r="35" s="1" customFormat="1" ht="25.92" customHeight="1">
      <c r="B35" s="38"/>
      <c r="C35" s="51"/>
      <c r="D35" s="52" t="s">
        <v>49</v>
      </c>
      <c r="E35" s="53"/>
      <c r="F35" s="53"/>
      <c r="G35" s="53"/>
      <c r="H35" s="53"/>
      <c r="I35" s="53"/>
      <c r="J35" s="53"/>
      <c r="K35" s="53"/>
      <c r="L35" s="53"/>
      <c r="M35" s="53"/>
      <c r="N35" s="53"/>
      <c r="O35" s="53"/>
      <c r="P35" s="53"/>
      <c r="Q35" s="53"/>
      <c r="R35" s="53"/>
      <c r="S35" s="53"/>
      <c r="T35" s="54" t="s">
        <v>50</v>
      </c>
      <c r="U35" s="53"/>
      <c r="V35" s="53"/>
      <c r="W35" s="53"/>
      <c r="X35" s="55" t="s">
        <v>51</v>
      </c>
      <c r="Y35" s="53"/>
      <c r="Z35" s="53"/>
      <c r="AA35" s="53"/>
      <c r="AB35" s="53"/>
      <c r="AC35" s="53"/>
      <c r="AD35" s="53"/>
      <c r="AE35" s="53"/>
      <c r="AF35" s="53"/>
      <c r="AG35" s="53"/>
      <c r="AH35" s="53"/>
      <c r="AI35" s="53"/>
      <c r="AJ35" s="53"/>
      <c r="AK35" s="56">
        <f>SUM(AK26:AK33)</f>
        <v>0</v>
      </c>
      <c r="AL35" s="53"/>
      <c r="AM35" s="53"/>
      <c r="AN35" s="53"/>
      <c r="AO35" s="57"/>
      <c r="AP35" s="51"/>
      <c r="AQ35" s="51"/>
      <c r="AR35" s="43"/>
    </row>
    <row r="36" s="1" customFormat="1" ht="6.96"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row>
    <row r="37" s="1" customFormat="1" ht="14.4" customHeight="1">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row>
    <row r="38"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1" customFormat="1" ht="14.4" customHeight="1">
      <c r="B49" s="38"/>
      <c r="C49" s="39"/>
      <c r="D49" s="58" t="s">
        <v>52</v>
      </c>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8" t="s">
        <v>53</v>
      </c>
      <c r="AI49" s="59"/>
      <c r="AJ49" s="59"/>
      <c r="AK49" s="59"/>
      <c r="AL49" s="59"/>
      <c r="AM49" s="59"/>
      <c r="AN49" s="59"/>
      <c r="AO49" s="59"/>
      <c r="AP49" s="39"/>
      <c r="AQ49" s="39"/>
      <c r="AR49" s="4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1" customFormat="1">
      <c r="B60" s="38"/>
      <c r="C60" s="39"/>
      <c r="D60" s="60" t="s">
        <v>54</v>
      </c>
      <c r="E60" s="41"/>
      <c r="F60" s="41"/>
      <c r="G60" s="41"/>
      <c r="H60" s="41"/>
      <c r="I60" s="41"/>
      <c r="J60" s="41"/>
      <c r="K60" s="41"/>
      <c r="L60" s="41"/>
      <c r="M60" s="41"/>
      <c r="N60" s="41"/>
      <c r="O60" s="41"/>
      <c r="P60" s="41"/>
      <c r="Q60" s="41"/>
      <c r="R60" s="41"/>
      <c r="S60" s="41"/>
      <c r="T60" s="41"/>
      <c r="U60" s="41"/>
      <c r="V60" s="60" t="s">
        <v>55</v>
      </c>
      <c r="W60" s="41"/>
      <c r="X60" s="41"/>
      <c r="Y60" s="41"/>
      <c r="Z60" s="41"/>
      <c r="AA60" s="41"/>
      <c r="AB60" s="41"/>
      <c r="AC60" s="41"/>
      <c r="AD60" s="41"/>
      <c r="AE60" s="41"/>
      <c r="AF60" s="41"/>
      <c r="AG60" s="41"/>
      <c r="AH60" s="60" t="s">
        <v>54</v>
      </c>
      <c r="AI60" s="41"/>
      <c r="AJ60" s="41"/>
      <c r="AK60" s="41"/>
      <c r="AL60" s="41"/>
      <c r="AM60" s="60" t="s">
        <v>55</v>
      </c>
      <c r="AN60" s="41"/>
      <c r="AO60" s="41"/>
      <c r="AP60" s="39"/>
      <c r="AQ60" s="39"/>
      <c r="AR60" s="43"/>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1" customFormat="1">
      <c r="B64" s="38"/>
      <c r="C64" s="39"/>
      <c r="D64" s="58" t="s">
        <v>56</v>
      </c>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8" t="s">
        <v>57</v>
      </c>
      <c r="AI64" s="59"/>
      <c r="AJ64" s="59"/>
      <c r="AK64" s="59"/>
      <c r="AL64" s="59"/>
      <c r="AM64" s="59"/>
      <c r="AN64" s="59"/>
      <c r="AO64" s="59"/>
      <c r="AP64" s="39"/>
      <c r="AQ64" s="39"/>
      <c r="AR64" s="43"/>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1" customFormat="1">
      <c r="B75" s="38"/>
      <c r="C75" s="39"/>
      <c r="D75" s="60" t="s">
        <v>54</v>
      </c>
      <c r="E75" s="41"/>
      <c r="F75" s="41"/>
      <c r="G75" s="41"/>
      <c r="H75" s="41"/>
      <c r="I75" s="41"/>
      <c r="J75" s="41"/>
      <c r="K75" s="41"/>
      <c r="L75" s="41"/>
      <c r="M75" s="41"/>
      <c r="N75" s="41"/>
      <c r="O75" s="41"/>
      <c r="P75" s="41"/>
      <c r="Q75" s="41"/>
      <c r="R75" s="41"/>
      <c r="S75" s="41"/>
      <c r="T75" s="41"/>
      <c r="U75" s="41"/>
      <c r="V75" s="60" t="s">
        <v>55</v>
      </c>
      <c r="W75" s="41"/>
      <c r="X75" s="41"/>
      <c r="Y75" s="41"/>
      <c r="Z75" s="41"/>
      <c r="AA75" s="41"/>
      <c r="AB75" s="41"/>
      <c r="AC75" s="41"/>
      <c r="AD75" s="41"/>
      <c r="AE75" s="41"/>
      <c r="AF75" s="41"/>
      <c r="AG75" s="41"/>
      <c r="AH75" s="60" t="s">
        <v>54</v>
      </c>
      <c r="AI75" s="41"/>
      <c r="AJ75" s="41"/>
      <c r="AK75" s="41"/>
      <c r="AL75" s="41"/>
      <c r="AM75" s="60" t="s">
        <v>55</v>
      </c>
      <c r="AN75" s="41"/>
      <c r="AO75" s="41"/>
      <c r="AP75" s="39"/>
      <c r="AQ75" s="39"/>
      <c r="AR75" s="43"/>
    </row>
    <row r="76" s="1" customFormat="1">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row>
    <row r="77" s="1" customFormat="1" ht="6.96" customHeight="1">
      <c r="B77" s="61"/>
      <c r="C77" s="62"/>
      <c r="D77" s="62"/>
      <c r="E77" s="62"/>
      <c r="F77" s="62"/>
      <c r="G77" s="62"/>
      <c r="H77" s="62"/>
      <c r="I77" s="62"/>
      <c r="J77" s="62"/>
      <c r="K77" s="62"/>
      <c r="L77" s="62"/>
      <c r="M77" s="62"/>
      <c r="N77" s="62"/>
      <c r="O77" s="62"/>
      <c r="P77" s="62"/>
      <c r="Q77" s="62"/>
      <c r="R77" s="62"/>
      <c r="S77" s="62"/>
      <c r="T77" s="62"/>
      <c r="U77" s="62"/>
      <c r="V77" s="62"/>
      <c r="W77" s="62"/>
      <c r="X77" s="62"/>
      <c r="Y77" s="62"/>
      <c r="Z77" s="62"/>
      <c r="AA77" s="62"/>
      <c r="AB77" s="62"/>
      <c r="AC77" s="62"/>
      <c r="AD77" s="62"/>
      <c r="AE77" s="62"/>
      <c r="AF77" s="62"/>
      <c r="AG77" s="62"/>
      <c r="AH77" s="62"/>
      <c r="AI77" s="62"/>
      <c r="AJ77" s="62"/>
      <c r="AK77" s="62"/>
      <c r="AL77" s="62"/>
      <c r="AM77" s="62"/>
      <c r="AN77" s="62"/>
      <c r="AO77" s="62"/>
      <c r="AP77" s="62"/>
      <c r="AQ77" s="62"/>
      <c r="AR77" s="43"/>
    </row>
    <row r="81" s="1" customFormat="1" ht="6.96" customHeight="1">
      <c r="B81" s="63"/>
      <c r="C81" s="64"/>
      <c r="D81" s="64"/>
      <c r="E81" s="64"/>
      <c r="F81" s="64"/>
      <c r="G81" s="64"/>
      <c r="H81" s="64"/>
      <c r="I81" s="64"/>
      <c r="J81" s="64"/>
      <c r="K81" s="64"/>
      <c r="L81" s="64"/>
      <c r="M81" s="64"/>
      <c r="N81" s="64"/>
      <c r="O81" s="64"/>
      <c r="P81" s="64"/>
      <c r="Q81" s="64"/>
      <c r="R81" s="64"/>
      <c r="S81" s="64"/>
      <c r="T81" s="64"/>
      <c r="U81" s="64"/>
      <c r="V81" s="64"/>
      <c r="W81" s="64"/>
      <c r="X81" s="64"/>
      <c r="Y81" s="64"/>
      <c r="Z81" s="64"/>
      <c r="AA81" s="64"/>
      <c r="AB81" s="64"/>
      <c r="AC81" s="64"/>
      <c r="AD81" s="64"/>
      <c r="AE81" s="64"/>
      <c r="AF81" s="64"/>
      <c r="AG81" s="64"/>
      <c r="AH81" s="64"/>
      <c r="AI81" s="64"/>
      <c r="AJ81" s="64"/>
      <c r="AK81" s="64"/>
      <c r="AL81" s="64"/>
      <c r="AM81" s="64"/>
      <c r="AN81" s="64"/>
      <c r="AO81" s="64"/>
      <c r="AP81" s="64"/>
      <c r="AQ81" s="64"/>
      <c r="AR81" s="43"/>
    </row>
    <row r="82" s="1" customFormat="1" ht="24.96" customHeight="1">
      <c r="B82" s="38"/>
      <c r="C82" s="23" t="s">
        <v>58</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row>
    <row r="83" s="1" customFormat="1" ht="6.96" customHeight="1">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row>
    <row r="84" s="3" customFormat="1" ht="12" customHeight="1">
      <c r="B84" s="65"/>
      <c r="C84" s="32" t="s">
        <v>13</v>
      </c>
      <c r="D84" s="66"/>
      <c r="E84" s="66"/>
      <c r="F84" s="66"/>
      <c r="G84" s="66"/>
      <c r="H84" s="66"/>
      <c r="I84" s="66"/>
      <c r="J84" s="66"/>
      <c r="K84" s="66"/>
      <c r="L84" s="66" t="str">
        <f>K5</f>
        <v>29032019</v>
      </c>
      <c r="M84" s="66"/>
      <c r="N84" s="66"/>
      <c r="O84" s="66"/>
      <c r="P84" s="66"/>
      <c r="Q84" s="66"/>
      <c r="R84" s="66"/>
      <c r="S84" s="66"/>
      <c r="T84" s="66"/>
      <c r="U84" s="66"/>
      <c r="V84" s="66"/>
      <c r="W84" s="66"/>
      <c r="X84" s="66"/>
      <c r="Y84" s="66"/>
      <c r="Z84" s="66"/>
      <c r="AA84" s="66"/>
      <c r="AB84" s="66"/>
      <c r="AC84" s="66"/>
      <c r="AD84" s="66"/>
      <c r="AE84" s="66"/>
      <c r="AF84" s="66"/>
      <c r="AG84" s="66"/>
      <c r="AH84" s="66"/>
      <c r="AI84" s="66"/>
      <c r="AJ84" s="66"/>
      <c r="AK84" s="66"/>
      <c r="AL84" s="66"/>
      <c r="AM84" s="66"/>
      <c r="AN84" s="66"/>
      <c r="AO84" s="66"/>
      <c r="AP84" s="66"/>
      <c r="AQ84" s="66"/>
      <c r="AR84" s="67"/>
    </row>
    <row r="85" s="4" customFormat="1" ht="36.96" customHeight="1">
      <c r="B85" s="68"/>
      <c r="C85" s="69" t="s">
        <v>16</v>
      </c>
      <c r="D85" s="70"/>
      <c r="E85" s="70"/>
      <c r="F85" s="70"/>
      <c r="G85" s="70"/>
      <c r="H85" s="70"/>
      <c r="I85" s="70"/>
      <c r="J85" s="70"/>
      <c r="K85" s="70"/>
      <c r="L85" s="71" t="str">
        <f>K6</f>
        <v>Oprava traťového úseku Česká Lípa – Jedlová v oblasti mokřadů říčky Šporka</v>
      </c>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70"/>
      <c r="AL85" s="70"/>
      <c r="AM85" s="70"/>
      <c r="AN85" s="70"/>
      <c r="AO85" s="70"/>
      <c r="AP85" s="70"/>
      <c r="AQ85" s="70"/>
      <c r="AR85" s="72"/>
    </row>
    <row r="86" s="1" customFormat="1" ht="6.96" customHeight="1">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row>
    <row r="87" s="1" customFormat="1" ht="12" customHeight="1">
      <c r="B87" s="38"/>
      <c r="C87" s="32" t="s">
        <v>20</v>
      </c>
      <c r="D87" s="39"/>
      <c r="E87" s="39"/>
      <c r="F87" s="39"/>
      <c r="G87" s="39"/>
      <c r="H87" s="39"/>
      <c r="I87" s="39"/>
      <c r="J87" s="39"/>
      <c r="K87" s="39"/>
      <c r="L87" s="73" t="str">
        <f>IF(K8="","",K8)</f>
        <v>TÚ Česká Lípa – Jedlová v km 47,875 až 48,275</v>
      </c>
      <c r="M87" s="39"/>
      <c r="N87" s="39"/>
      <c r="O87" s="39"/>
      <c r="P87" s="39"/>
      <c r="Q87" s="39"/>
      <c r="R87" s="39"/>
      <c r="S87" s="39"/>
      <c r="T87" s="39"/>
      <c r="U87" s="39"/>
      <c r="V87" s="39"/>
      <c r="W87" s="39"/>
      <c r="X87" s="39"/>
      <c r="Y87" s="39"/>
      <c r="Z87" s="39"/>
      <c r="AA87" s="39"/>
      <c r="AB87" s="39"/>
      <c r="AC87" s="39"/>
      <c r="AD87" s="39"/>
      <c r="AE87" s="39"/>
      <c r="AF87" s="39"/>
      <c r="AG87" s="39"/>
      <c r="AH87" s="39"/>
      <c r="AI87" s="32" t="s">
        <v>22</v>
      </c>
      <c r="AJ87" s="39"/>
      <c r="AK87" s="39"/>
      <c r="AL87" s="39"/>
      <c r="AM87" s="74" t="str">
        <f>IF(AN8= "","",AN8)</f>
        <v>29. 3. 2019</v>
      </c>
      <c r="AN87" s="74"/>
      <c r="AO87" s="39"/>
      <c r="AP87" s="39"/>
      <c r="AQ87" s="39"/>
      <c r="AR87" s="43"/>
    </row>
    <row r="88" s="1" customFormat="1" ht="6.96" customHeight="1">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row>
    <row r="89" s="1" customFormat="1" ht="15.15" customHeight="1">
      <c r="B89" s="38"/>
      <c r="C89" s="32" t="s">
        <v>24</v>
      </c>
      <c r="D89" s="39"/>
      <c r="E89" s="39"/>
      <c r="F89" s="39"/>
      <c r="G89" s="39"/>
      <c r="H89" s="39"/>
      <c r="I89" s="39"/>
      <c r="J89" s="39"/>
      <c r="K89" s="39"/>
      <c r="L89" s="66" t="str">
        <f>IF(E11= "","",E11)</f>
        <v>SŽDC, s.o.</v>
      </c>
      <c r="M89" s="39"/>
      <c r="N89" s="39"/>
      <c r="O89" s="39"/>
      <c r="P89" s="39"/>
      <c r="Q89" s="39"/>
      <c r="R89" s="39"/>
      <c r="S89" s="39"/>
      <c r="T89" s="39"/>
      <c r="U89" s="39"/>
      <c r="V89" s="39"/>
      <c r="W89" s="39"/>
      <c r="X89" s="39"/>
      <c r="Y89" s="39"/>
      <c r="Z89" s="39"/>
      <c r="AA89" s="39"/>
      <c r="AB89" s="39"/>
      <c r="AC89" s="39"/>
      <c r="AD89" s="39"/>
      <c r="AE89" s="39"/>
      <c r="AF89" s="39"/>
      <c r="AG89" s="39"/>
      <c r="AH89" s="39"/>
      <c r="AI89" s="32" t="s">
        <v>32</v>
      </c>
      <c r="AJ89" s="39"/>
      <c r="AK89" s="39"/>
      <c r="AL89" s="39"/>
      <c r="AM89" s="75" t="str">
        <f>IF(E17="","",E17)</f>
        <v>SG Geotechnika a.s.</v>
      </c>
      <c r="AN89" s="66"/>
      <c r="AO89" s="66"/>
      <c r="AP89" s="66"/>
      <c r="AQ89" s="39"/>
      <c r="AR89" s="43"/>
      <c r="AS89" s="76" t="s">
        <v>59</v>
      </c>
      <c r="AT89" s="77"/>
      <c r="AU89" s="78"/>
      <c r="AV89" s="78"/>
      <c r="AW89" s="78"/>
      <c r="AX89" s="78"/>
      <c r="AY89" s="78"/>
      <c r="AZ89" s="78"/>
      <c r="BA89" s="78"/>
      <c r="BB89" s="78"/>
      <c r="BC89" s="78"/>
      <c r="BD89" s="79"/>
    </row>
    <row r="90" s="1" customFormat="1" ht="15.15" customHeight="1">
      <c r="B90" s="38"/>
      <c r="C90" s="32" t="s">
        <v>30</v>
      </c>
      <c r="D90" s="39"/>
      <c r="E90" s="39"/>
      <c r="F90" s="39"/>
      <c r="G90" s="39"/>
      <c r="H90" s="39"/>
      <c r="I90" s="39"/>
      <c r="J90" s="39"/>
      <c r="K90" s="39"/>
      <c r="L90" s="66"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2" t="s">
        <v>37</v>
      </c>
      <c r="AJ90" s="39"/>
      <c r="AK90" s="39"/>
      <c r="AL90" s="39"/>
      <c r="AM90" s="75" t="str">
        <f>IF(E20="","",E20)</f>
        <v>SG Geotechnika a.s.</v>
      </c>
      <c r="AN90" s="66"/>
      <c r="AO90" s="66"/>
      <c r="AP90" s="66"/>
      <c r="AQ90" s="39"/>
      <c r="AR90" s="43"/>
      <c r="AS90" s="80"/>
      <c r="AT90" s="81"/>
      <c r="AU90" s="82"/>
      <c r="AV90" s="82"/>
      <c r="AW90" s="82"/>
      <c r="AX90" s="82"/>
      <c r="AY90" s="82"/>
      <c r="AZ90" s="82"/>
      <c r="BA90" s="82"/>
      <c r="BB90" s="82"/>
      <c r="BC90" s="82"/>
      <c r="BD90" s="83"/>
    </row>
    <row r="91" s="1" customFormat="1" ht="10.8" customHeight="1">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4"/>
      <c r="AT91" s="85"/>
      <c r="AU91" s="86"/>
      <c r="AV91" s="86"/>
      <c r="AW91" s="86"/>
      <c r="AX91" s="86"/>
      <c r="AY91" s="86"/>
      <c r="AZ91" s="86"/>
      <c r="BA91" s="86"/>
      <c r="BB91" s="86"/>
      <c r="BC91" s="86"/>
      <c r="BD91" s="87"/>
    </row>
    <row r="92" s="1" customFormat="1" ht="29.28" customHeight="1">
      <c r="B92" s="38"/>
      <c r="C92" s="88" t="s">
        <v>60</v>
      </c>
      <c r="D92" s="89"/>
      <c r="E92" s="89"/>
      <c r="F92" s="89"/>
      <c r="G92" s="89"/>
      <c r="H92" s="90"/>
      <c r="I92" s="91" t="s">
        <v>61</v>
      </c>
      <c r="J92" s="89"/>
      <c r="K92" s="89"/>
      <c r="L92" s="89"/>
      <c r="M92" s="89"/>
      <c r="N92" s="89"/>
      <c r="O92" s="89"/>
      <c r="P92" s="89"/>
      <c r="Q92" s="89"/>
      <c r="R92" s="89"/>
      <c r="S92" s="89"/>
      <c r="T92" s="89"/>
      <c r="U92" s="89"/>
      <c r="V92" s="89"/>
      <c r="W92" s="89"/>
      <c r="X92" s="89"/>
      <c r="Y92" s="89"/>
      <c r="Z92" s="89"/>
      <c r="AA92" s="89"/>
      <c r="AB92" s="89"/>
      <c r="AC92" s="89"/>
      <c r="AD92" s="89"/>
      <c r="AE92" s="89"/>
      <c r="AF92" s="89"/>
      <c r="AG92" s="92" t="s">
        <v>62</v>
      </c>
      <c r="AH92" s="89"/>
      <c r="AI92" s="89"/>
      <c r="AJ92" s="89"/>
      <c r="AK92" s="89"/>
      <c r="AL92" s="89"/>
      <c r="AM92" s="89"/>
      <c r="AN92" s="91" t="s">
        <v>63</v>
      </c>
      <c r="AO92" s="89"/>
      <c r="AP92" s="93"/>
      <c r="AQ92" s="94" t="s">
        <v>64</v>
      </c>
      <c r="AR92" s="43"/>
      <c r="AS92" s="95" t="s">
        <v>65</v>
      </c>
      <c r="AT92" s="96" t="s">
        <v>66</v>
      </c>
      <c r="AU92" s="96" t="s">
        <v>67</v>
      </c>
      <c r="AV92" s="96" t="s">
        <v>68</v>
      </c>
      <c r="AW92" s="96" t="s">
        <v>69</v>
      </c>
      <c r="AX92" s="96" t="s">
        <v>70</v>
      </c>
      <c r="AY92" s="96" t="s">
        <v>71</v>
      </c>
      <c r="AZ92" s="96" t="s">
        <v>72</v>
      </c>
      <c r="BA92" s="96" t="s">
        <v>73</v>
      </c>
      <c r="BB92" s="96" t="s">
        <v>74</v>
      </c>
      <c r="BC92" s="96" t="s">
        <v>75</v>
      </c>
      <c r="BD92" s="97" t="s">
        <v>76</v>
      </c>
    </row>
    <row r="93" s="1" customFormat="1" ht="10.8" customHeight="1">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98"/>
      <c r="AT93" s="99"/>
      <c r="AU93" s="99"/>
      <c r="AV93" s="99"/>
      <c r="AW93" s="99"/>
      <c r="AX93" s="99"/>
      <c r="AY93" s="99"/>
      <c r="AZ93" s="99"/>
      <c r="BA93" s="99"/>
      <c r="BB93" s="99"/>
      <c r="BC93" s="99"/>
      <c r="BD93" s="100"/>
    </row>
    <row r="94" s="5" customFormat="1" ht="32.4" customHeight="1">
      <c r="B94" s="101"/>
      <c r="C94" s="102" t="s">
        <v>77</v>
      </c>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4">
        <f>ROUND(SUM(AG95:AG102),2)</f>
        <v>0</v>
      </c>
      <c r="AH94" s="104"/>
      <c r="AI94" s="104"/>
      <c r="AJ94" s="104"/>
      <c r="AK94" s="104"/>
      <c r="AL94" s="104"/>
      <c r="AM94" s="104"/>
      <c r="AN94" s="105">
        <f>SUM(AG94,AT94)</f>
        <v>0</v>
      </c>
      <c r="AO94" s="105"/>
      <c r="AP94" s="105"/>
      <c r="AQ94" s="106" t="s">
        <v>1</v>
      </c>
      <c r="AR94" s="107"/>
      <c r="AS94" s="108">
        <f>ROUND(SUM(AS95:AS102),2)</f>
        <v>0</v>
      </c>
      <c r="AT94" s="109">
        <f>ROUND(SUM(AV94:AW94),2)</f>
        <v>0</v>
      </c>
      <c r="AU94" s="110">
        <f>ROUND(SUM(AU95:AU102),5)</f>
        <v>0</v>
      </c>
      <c r="AV94" s="109">
        <f>ROUND(AZ94*L29,2)</f>
        <v>0</v>
      </c>
      <c r="AW94" s="109">
        <f>ROUND(BA94*L30,2)</f>
        <v>0</v>
      </c>
      <c r="AX94" s="109">
        <f>ROUND(BB94*L29,2)</f>
        <v>0</v>
      </c>
      <c r="AY94" s="109">
        <f>ROUND(BC94*L30,2)</f>
        <v>0</v>
      </c>
      <c r="AZ94" s="109">
        <f>ROUND(SUM(AZ95:AZ102),2)</f>
        <v>0</v>
      </c>
      <c r="BA94" s="109">
        <f>ROUND(SUM(BA95:BA102),2)</f>
        <v>0</v>
      </c>
      <c r="BB94" s="109">
        <f>ROUND(SUM(BB95:BB102),2)</f>
        <v>0</v>
      </c>
      <c r="BC94" s="109">
        <f>ROUND(SUM(BC95:BC102),2)</f>
        <v>0</v>
      </c>
      <c r="BD94" s="111">
        <f>ROUND(SUM(BD95:BD102),2)</f>
        <v>0</v>
      </c>
      <c r="BS94" s="112" t="s">
        <v>78</v>
      </c>
      <c r="BT94" s="112" t="s">
        <v>79</v>
      </c>
      <c r="BU94" s="113" t="s">
        <v>80</v>
      </c>
      <c r="BV94" s="112" t="s">
        <v>81</v>
      </c>
      <c r="BW94" s="112" t="s">
        <v>5</v>
      </c>
      <c r="BX94" s="112" t="s">
        <v>82</v>
      </c>
      <c r="CL94" s="112" t="s">
        <v>1</v>
      </c>
    </row>
    <row r="95" s="6" customFormat="1" ht="16.5" customHeight="1">
      <c r="A95" s="114" t="s">
        <v>83</v>
      </c>
      <c r="B95" s="115"/>
      <c r="C95" s="116"/>
      <c r="D95" s="117" t="s">
        <v>84</v>
      </c>
      <c r="E95" s="117"/>
      <c r="F95" s="117"/>
      <c r="G95" s="117"/>
      <c r="H95" s="117"/>
      <c r="I95" s="118"/>
      <c r="J95" s="117" t="s">
        <v>85</v>
      </c>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9">
        <f>'SO 01 - železniční spodek'!J30</f>
        <v>0</v>
      </c>
      <c r="AH95" s="118"/>
      <c r="AI95" s="118"/>
      <c r="AJ95" s="118"/>
      <c r="AK95" s="118"/>
      <c r="AL95" s="118"/>
      <c r="AM95" s="118"/>
      <c r="AN95" s="119">
        <f>SUM(AG95,AT95)</f>
        <v>0</v>
      </c>
      <c r="AO95" s="118"/>
      <c r="AP95" s="118"/>
      <c r="AQ95" s="120" t="s">
        <v>86</v>
      </c>
      <c r="AR95" s="121"/>
      <c r="AS95" s="122">
        <v>0</v>
      </c>
      <c r="AT95" s="123">
        <f>ROUND(SUM(AV95:AW95),2)</f>
        <v>0</v>
      </c>
      <c r="AU95" s="124">
        <f>'SO 01 - železniční spodek'!P119</f>
        <v>0</v>
      </c>
      <c r="AV95" s="123">
        <f>'SO 01 - železniční spodek'!J33</f>
        <v>0</v>
      </c>
      <c r="AW95" s="123">
        <f>'SO 01 - železniční spodek'!J34</f>
        <v>0</v>
      </c>
      <c r="AX95" s="123">
        <f>'SO 01 - železniční spodek'!J35</f>
        <v>0</v>
      </c>
      <c r="AY95" s="123">
        <f>'SO 01 - železniční spodek'!J36</f>
        <v>0</v>
      </c>
      <c r="AZ95" s="123">
        <f>'SO 01 - železniční spodek'!F33</f>
        <v>0</v>
      </c>
      <c r="BA95" s="123">
        <f>'SO 01 - železniční spodek'!F34</f>
        <v>0</v>
      </c>
      <c r="BB95" s="123">
        <f>'SO 01 - železniční spodek'!F35</f>
        <v>0</v>
      </c>
      <c r="BC95" s="123">
        <f>'SO 01 - železniční spodek'!F36</f>
        <v>0</v>
      </c>
      <c r="BD95" s="125">
        <f>'SO 01 - železniční spodek'!F37</f>
        <v>0</v>
      </c>
      <c r="BT95" s="126" t="s">
        <v>87</v>
      </c>
      <c r="BV95" s="126" t="s">
        <v>81</v>
      </c>
      <c r="BW95" s="126" t="s">
        <v>88</v>
      </c>
      <c r="BX95" s="126" t="s">
        <v>5</v>
      </c>
      <c r="CL95" s="126" t="s">
        <v>1</v>
      </c>
      <c r="CM95" s="126" t="s">
        <v>89</v>
      </c>
    </row>
    <row r="96" s="6" customFormat="1" ht="16.5" customHeight="1">
      <c r="A96" s="114" t="s">
        <v>83</v>
      </c>
      <c r="B96" s="115"/>
      <c r="C96" s="116"/>
      <c r="D96" s="117" t="s">
        <v>90</v>
      </c>
      <c r="E96" s="117"/>
      <c r="F96" s="117"/>
      <c r="G96" s="117"/>
      <c r="H96" s="117"/>
      <c r="I96" s="118"/>
      <c r="J96" s="117" t="s">
        <v>91</v>
      </c>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9">
        <f>'SO 02 - železniční svršek'!J30</f>
        <v>0</v>
      </c>
      <c r="AH96" s="118"/>
      <c r="AI96" s="118"/>
      <c r="AJ96" s="118"/>
      <c r="AK96" s="118"/>
      <c r="AL96" s="118"/>
      <c r="AM96" s="118"/>
      <c r="AN96" s="119">
        <f>SUM(AG96,AT96)</f>
        <v>0</v>
      </c>
      <c r="AO96" s="118"/>
      <c r="AP96" s="118"/>
      <c r="AQ96" s="120" t="s">
        <v>86</v>
      </c>
      <c r="AR96" s="121"/>
      <c r="AS96" s="122">
        <v>0</v>
      </c>
      <c r="AT96" s="123">
        <f>ROUND(SUM(AV96:AW96),2)</f>
        <v>0</v>
      </c>
      <c r="AU96" s="124">
        <f>'SO 02 - železniční svršek'!P119</f>
        <v>0</v>
      </c>
      <c r="AV96" s="123">
        <f>'SO 02 - železniční svršek'!J33</f>
        <v>0</v>
      </c>
      <c r="AW96" s="123">
        <f>'SO 02 - železniční svršek'!J34</f>
        <v>0</v>
      </c>
      <c r="AX96" s="123">
        <f>'SO 02 - železniční svršek'!J35</f>
        <v>0</v>
      </c>
      <c r="AY96" s="123">
        <f>'SO 02 - železniční svršek'!J36</f>
        <v>0</v>
      </c>
      <c r="AZ96" s="123">
        <f>'SO 02 - železniční svršek'!F33</f>
        <v>0</v>
      </c>
      <c r="BA96" s="123">
        <f>'SO 02 - železniční svršek'!F34</f>
        <v>0</v>
      </c>
      <c r="BB96" s="123">
        <f>'SO 02 - železniční svršek'!F35</f>
        <v>0</v>
      </c>
      <c r="BC96" s="123">
        <f>'SO 02 - železniční svršek'!F36</f>
        <v>0</v>
      </c>
      <c r="BD96" s="125">
        <f>'SO 02 - železniční svršek'!F37</f>
        <v>0</v>
      </c>
      <c r="BT96" s="126" t="s">
        <v>87</v>
      </c>
      <c r="BV96" s="126" t="s">
        <v>81</v>
      </c>
      <c r="BW96" s="126" t="s">
        <v>92</v>
      </c>
      <c r="BX96" s="126" t="s">
        <v>5</v>
      </c>
      <c r="CL96" s="126" t="s">
        <v>1</v>
      </c>
      <c r="CM96" s="126" t="s">
        <v>89</v>
      </c>
    </row>
    <row r="97" s="6" customFormat="1" ht="16.5" customHeight="1">
      <c r="A97" s="114" t="s">
        <v>83</v>
      </c>
      <c r="B97" s="115"/>
      <c r="C97" s="116"/>
      <c r="D97" s="117" t="s">
        <v>93</v>
      </c>
      <c r="E97" s="117"/>
      <c r="F97" s="117"/>
      <c r="G97" s="117"/>
      <c r="H97" s="117"/>
      <c r="I97" s="118"/>
      <c r="J97" s="117" t="s">
        <v>94</v>
      </c>
      <c r="K97" s="117"/>
      <c r="L97" s="117"/>
      <c r="M97" s="117"/>
      <c r="N97" s="117"/>
      <c r="O97" s="117"/>
      <c r="P97" s="117"/>
      <c r="Q97" s="117"/>
      <c r="R97" s="117"/>
      <c r="S97" s="117"/>
      <c r="T97" s="117"/>
      <c r="U97" s="117"/>
      <c r="V97" s="117"/>
      <c r="W97" s="117"/>
      <c r="X97" s="117"/>
      <c r="Y97" s="117"/>
      <c r="Z97" s="117"/>
      <c r="AA97" s="117"/>
      <c r="AB97" s="117"/>
      <c r="AC97" s="117"/>
      <c r="AD97" s="117"/>
      <c r="AE97" s="117"/>
      <c r="AF97" s="117"/>
      <c r="AG97" s="119">
        <f>'SO 03 - Propustek v km 48...'!J30</f>
        <v>0</v>
      </c>
      <c r="AH97" s="118"/>
      <c r="AI97" s="118"/>
      <c r="AJ97" s="118"/>
      <c r="AK97" s="118"/>
      <c r="AL97" s="118"/>
      <c r="AM97" s="118"/>
      <c r="AN97" s="119">
        <f>SUM(AG97,AT97)</f>
        <v>0</v>
      </c>
      <c r="AO97" s="118"/>
      <c r="AP97" s="118"/>
      <c r="AQ97" s="120" t="s">
        <v>86</v>
      </c>
      <c r="AR97" s="121"/>
      <c r="AS97" s="122">
        <v>0</v>
      </c>
      <c r="AT97" s="123">
        <f>ROUND(SUM(AV97:AW97),2)</f>
        <v>0</v>
      </c>
      <c r="AU97" s="124">
        <f>'SO 03 - Propustek v km 48...'!P126</f>
        <v>0</v>
      </c>
      <c r="AV97" s="123">
        <f>'SO 03 - Propustek v km 48...'!J33</f>
        <v>0</v>
      </c>
      <c r="AW97" s="123">
        <f>'SO 03 - Propustek v km 48...'!J34</f>
        <v>0</v>
      </c>
      <c r="AX97" s="123">
        <f>'SO 03 - Propustek v km 48...'!J35</f>
        <v>0</v>
      </c>
      <c r="AY97" s="123">
        <f>'SO 03 - Propustek v km 48...'!J36</f>
        <v>0</v>
      </c>
      <c r="AZ97" s="123">
        <f>'SO 03 - Propustek v km 48...'!F33</f>
        <v>0</v>
      </c>
      <c r="BA97" s="123">
        <f>'SO 03 - Propustek v km 48...'!F34</f>
        <v>0</v>
      </c>
      <c r="BB97" s="123">
        <f>'SO 03 - Propustek v km 48...'!F35</f>
        <v>0</v>
      </c>
      <c r="BC97" s="123">
        <f>'SO 03 - Propustek v km 48...'!F36</f>
        <v>0</v>
      </c>
      <c r="BD97" s="125">
        <f>'SO 03 - Propustek v km 48...'!F37</f>
        <v>0</v>
      </c>
      <c r="BT97" s="126" t="s">
        <v>87</v>
      </c>
      <c r="BV97" s="126" t="s">
        <v>81</v>
      </c>
      <c r="BW97" s="126" t="s">
        <v>95</v>
      </c>
      <c r="BX97" s="126" t="s">
        <v>5</v>
      </c>
      <c r="CL97" s="126" t="s">
        <v>1</v>
      </c>
      <c r="CM97" s="126" t="s">
        <v>89</v>
      </c>
    </row>
    <row r="98" s="6" customFormat="1" ht="40.5" customHeight="1">
      <c r="A98" s="114" t="s">
        <v>83</v>
      </c>
      <c r="B98" s="115"/>
      <c r="C98" s="116"/>
      <c r="D98" s="117" t="s">
        <v>96</v>
      </c>
      <c r="E98" s="117"/>
      <c r="F98" s="117"/>
      <c r="G98" s="117"/>
      <c r="H98" s="117"/>
      <c r="I98" s="118"/>
      <c r="J98" s="117" t="s">
        <v>97</v>
      </c>
      <c r="K98" s="117"/>
      <c r="L98" s="117"/>
      <c r="M98" s="117"/>
      <c r="N98" s="117"/>
      <c r="O98" s="117"/>
      <c r="P98" s="117"/>
      <c r="Q98" s="117"/>
      <c r="R98" s="117"/>
      <c r="S98" s="117"/>
      <c r="T98" s="117"/>
      <c r="U98" s="117"/>
      <c r="V98" s="117"/>
      <c r="W98" s="117"/>
      <c r="X98" s="117"/>
      <c r="Y98" s="117"/>
      <c r="Z98" s="117"/>
      <c r="AA98" s="117"/>
      <c r="AB98" s="117"/>
      <c r="AC98" s="117"/>
      <c r="AD98" s="117"/>
      <c r="AE98" s="117"/>
      <c r="AF98" s="117"/>
      <c r="AG98" s="119">
        <f>'04.1 - Přeložka kabelů v ...'!J30</f>
        <v>0</v>
      </c>
      <c r="AH98" s="118"/>
      <c r="AI98" s="118"/>
      <c r="AJ98" s="118"/>
      <c r="AK98" s="118"/>
      <c r="AL98" s="118"/>
      <c r="AM98" s="118"/>
      <c r="AN98" s="119">
        <f>SUM(AG98,AT98)</f>
        <v>0</v>
      </c>
      <c r="AO98" s="118"/>
      <c r="AP98" s="118"/>
      <c r="AQ98" s="120" t="s">
        <v>86</v>
      </c>
      <c r="AR98" s="121"/>
      <c r="AS98" s="122">
        <v>0</v>
      </c>
      <c r="AT98" s="123">
        <f>ROUND(SUM(AV98:AW98),2)</f>
        <v>0</v>
      </c>
      <c r="AU98" s="124">
        <f>'04.1 - Přeložka kabelů v ...'!P117</f>
        <v>0</v>
      </c>
      <c r="AV98" s="123">
        <f>'04.1 - Přeložka kabelů v ...'!J33</f>
        <v>0</v>
      </c>
      <c r="AW98" s="123">
        <f>'04.1 - Přeložka kabelů v ...'!J34</f>
        <v>0</v>
      </c>
      <c r="AX98" s="123">
        <f>'04.1 - Přeložka kabelů v ...'!J35</f>
        <v>0</v>
      </c>
      <c r="AY98" s="123">
        <f>'04.1 - Přeložka kabelů v ...'!J36</f>
        <v>0</v>
      </c>
      <c r="AZ98" s="123">
        <f>'04.1 - Přeložka kabelů v ...'!F33</f>
        <v>0</v>
      </c>
      <c r="BA98" s="123">
        <f>'04.1 - Přeložka kabelů v ...'!F34</f>
        <v>0</v>
      </c>
      <c r="BB98" s="123">
        <f>'04.1 - Přeložka kabelů v ...'!F35</f>
        <v>0</v>
      </c>
      <c r="BC98" s="123">
        <f>'04.1 - Přeložka kabelů v ...'!F36</f>
        <v>0</v>
      </c>
      <c r="BD98" s="125">
        <f>'04.1 - Přeložka kabelů v ...'!F37</f>
        <v>0</v>
      </c>
      <c r="BT98" s="126" t="s">
        <v>87</v>
      </c>
      <c r="BV98" s="126" t="s">
        <v>81</v>
      </c>
      <c r="BW98" s="126" t="s">
        <v>98</v>
      </c>
      <c r="BX98" s="126" t="s">
        <v>5</v>
      </c>
      <c r="CL98" s="126" t="s">
        <v>1</v>
      </c>
      <c r="CM98" s="126" t="s">
        <v>89</v>
      </c>
    </row>
    <row r="99" s="6" customFormat="1" ht="40.5" customHeight="1">
      <c r="A99" s="114" t="s">
        <v>83</v>
      </c>
      <c r="B99" s="115"/>
      <c r="C99" s="116"/>
      <c r="D99" s="117" t="s">
        <v>99</v>
      </c>
      <c r="E99" s="117"/>
      <c r="F99" s="117"/>
      <c r="G99" s="117"/>
      <c r="H99" s="117"/>
      <c r="I99" s="118"/>
      <c r="J99" s="117" t="s">
        <v>100</v>
      </c>
      <c r="K99" s="117"/>
      <c r="L99" s="117"/>
      <c r="M99" s="117"/>
      <c r="N99" s="117"/>
      <c r="O99" s="117"/>
      <c r="P99" s="117"/>
      <c r="Q99" s="117"/>
      <c r="R99" s="117"/>
      <c r="S99" s="117"/>
      <c r="T99" s="117"/>
      <c r="U99" s="117"/>
      <c r="V99" s="117"/>
      <c r="W99" s="117"/>
      <c r="X99" s="117"/>
      <c r="Y99" s="117"/>
      <c r="Z99" s="117"/>
      <c r="AA99" s="117"/>
      <c r="AB99" s="117"/>
      <c r="AC99" s="117"/>
      <c r="AD99" s="117"/>
      <c r="AE99" s="117"/>
      <c r="AF99" s="117"/>
      <c r="AG99" s="119">
        <f>'04.2 - Přeložka kabelů v ...'!J30</f>
        <v>0</v>
      </c>
      <c r="AH99" s="118"/>
      <c r="AI99" s="118"/>
      <c r="AJ99" s="118"/>
      <c r="AK99" s="118"/>
      <c r="AL99" s="118"/>
      <c r="AM99" s="118"/>
      <c r="AN99" s="119">
        <f>SUM(AG99,AT99)</f>
        <v>0</v>
      </c>
      <c r="AO99" s="118"/>
      <c r="AP99" s="118"/>
      <c r="AQ99" s="120" t="s">
        <v>86</v>
      </c>
      <c r="AR99" s="121"/>
      <c r="AS99" s="122">
        <v>0</v>
      </c>
      <c r="AT99" s="123">
        <f>ROUND(SUM(AV99:AW99),2)</f>
        <v>0</v>
      </c>
      <c r="AU99" s="124">
        <f>'04.2 - Přeložka kabelů v ...'!P117</f>
        <v>0</v>
      </c>
      <c r="AV99" s="123">
        <f>'04.2 - Přeložka kabelů v ...'!J33</f>
        <v>0</v>
      </c>
      <c r="AW99" s="123">
        <f>'04.2 - Přeložka kabelů v ...'!J34</f>
        <v>0</v>
      </c>
      <c r="AX99" s="123">
        <f>'04.2 - Přeložka kabelů v ...'!J35</f>
        <v>0</v>
      </c>
      <c r="AY99" s="123">
        <f>'04.2 - Přeložka kabelů v ...'!J36</f>
        <v>0</v>
      </c>
      <c r="AZ99" s="123">
        <f>'04.2 - Přeložka kabelů v ...'!F33</f>
        <v>0</v>
      </c>
      <c r="BA99" s="123">
        <f>'04.2 - Přeložka kabelů v ...'!F34</f>
        <v>0</v>
      </c>
      <c r="BB99" s="123">
        <f>'04.2 - Přeložka kabelů v ...'!F35</f>
        <v>0</v>
      </c>
      <c r="BC99" s="123">
        <f>'04.2 - Přeložka kabelů v ...'!F36</f>
        <v>0</v>
      </c>
      <c r="BD99" s="125">
        <f>'04.2 - Přeložka kabelů v ...'!F37</f>
        <v>0</v>
      </c>
      <c r="BT99" s="126" t="s">
        <v>87</v>
      </c>
      <c r="BV99" s="126" t="s">
        <v>81</v>
      </c>
      <c r="BW99" s="126" t="s">
        <v>101</v>
      </c>
      <c r="BX99" s="126" t="s">
        <v>5</v>
      </c>
      <c r="CL99" s="126" t="s">
        <v>1</v>
      </c>
      <c r="CM99" s="126" t="s">
        <v>89</v>
      </c>
    </row>
    <row r="100" s="6" customFormat="1" ht="40.5" customHeight="1">
      <c r="A100" s="114" t="s">
        <v>83</v>
      </c>
      <c r="B100" s="115"/>
      <c r="C100" s="116"/>
      <c r="D100" s="117" t="s">
        <v>102</v>
      </c>
      <c r="E100" s="117"/>
      <c r="F100" s="117"/>
      <c r="G100" s="117"/>
      <c r="H100" s="117"/>
      <c r="I100" s="118"/>
      <c r="J100" s="117" t="s">
        <v>103</v>
      </c>
      <c r="K100" s="117"/>
      <c r="L100" s="117"/>
      <c r="M100" s="117"/>
      <c r="N100" s="117"/>
      <c r="O100" s="117"/>
      <c r="P100" s="117"/>
      <c r="Q100" s="117"/>
      <c r="R100" s="117"/>
      <c r="S100" s="117"/>
      <c r="T100" s="117"/>
      <c r="U100" s="117"/>
      <c r="V100" s="117"/>
      <c r="W100" s="117"/>
      <c r="X100" s="117"/>
      <c r="Y100" s="117"/>
      <c r="Z100" s="117"/>
      <c r="AA100" s="117"/>
      <c r="AB100" s="117"/>
      <c r="AC100" s="117"/>
      <c r="AD100" s="117"/>
      <c r="AE100" s="117"/>
      <c r="AF100" s="117"/>
      <c r="AG100" s="119">
        <f>'04.3 - Přeložka kabelů v ...'!J30</f>
        <v>0</v>
      </c>
      <c r="AH100" s="118"/>
      <c r="AI100" s="118"/>
      <c r="AJ100" s="118"/>
      <c r="AK100" s="118"/>
      <c r="AL100" s="118"/>
      <c r="AM100" s="118"/>
      <c r="AN100" s="119">
        <f>SUM(AG100,AT100)</f>
        <v>0</v>
      </c>
      <c r="AO100" s="118"/>
      <c r="AP100" s="118"/>
      <c r="AQ100" s="120" t="s">
        <v>86</v>
      </c>
      <c r="AR100" s="121"/>
      <c r="AS100" s="122">
        <v>0</v>
      </c>
      <c r="AT100" s="123">
        <f>ROUND(SUM(AV100:AW100),2)</f>
        <v>0</v>
      </c>
      <c r="AU100" s="124">
        <f>'04.3 - Přeložka kabelů v ...'!P117</f>
        <v>0</v>
      </c>
      <c r="AV100" s="123">
        <f>'04.3 - Přeložka kabelů v ...'!J33</f>
        <v>0</v>
      </c>
      <c r="AW100" s="123">
        <f>'04.3 - Přeložka kabelů v ...'!J34</f>
        <v>0</v>
      </c>
      <c r="AX100" s="123">
        <f>'04.3 - Přeložka kabelů v ...'!J35</f>
        <v>0</v>
      </c>
      <c r="AY100" s="123">
        <f>'04.3 - Přeložka kabelů v ...'!J36</f>
        <v>0</v>
      </c>
      <c r="AZ100" s="123">
        <f>'04.3 - Přeložka kabelů v ...'!F33</f>
        <v>0</v>
      </c>
      <c r="BA100" s="123">
        <f>'04.3 - Přeložka kabelů v ...'!F34</f>
        <v>0</v>
      </c>
      <c r="BB100" s="123">
        <f>'04.3 - Přeložka kabelů v ...'!F35</f>
        <v>0</v>
      </c>
      <c r="BC100" s="123">
        <f>'04.3 - Přeložka kabelů v ...'!F36</f>
        <v>0</v>
      </c>
      <c r="BD100" s="125">
        <f>'04.3 - Přeložka kabelů v ...'!F37</f>
        <v>0</v>
      </c>
      <c r="BT100" s="126" t="s">
        <v>87</v>
      </c>
      <c r="BV100" s="126" t="s">
        <v>81</v>
      </c>
      <c r="BW100" s="126" t="s">
        <v>104</v>
      </c>
      <c r="BX100" s="126" t="s">
        <v>5</v>
      </c>
      <c r="CL100" s="126" t="s">
        <v>1</v>
      </c>
      <c r="CM100" s="126" t="s">
        <v>89</v>
      </c>
    </row>
    <row r="101" s="6" customFormat="1" ht="40.5" customHeight="1">
      <c r="A101" s="114" t="s">
        <v>83</v>
      </c>
      <c r="B101" s="115"/>
      <c r="C101" s="116"/>
      <c r="D101" s="117" t="s">
        <v>105</v>
      </c>
      <c r="E101" s="117"/>
      <c r="F101" s="117"/>
      <c r="G101" s="117"/>
      <c r="H101" s="117"/>
      <c r="I101" s="118"/>
      <c r="J101" s="117" t="s">
        <v>106</v>
      </c>
      <c r="K101" s="117"/>
      <c r="L101" s="117"/>
      <c r="M101" s="117"/>
      <c r="N101" s="117"/>
      <c r="O101" s="117"/>
      <c r="P101" s="117"/>
      <c r="Q101" s="117"/>
      <c r="R101" s="117"/>
      <c r="S101" s="117"/>
      <c r="T101" s="117"/>
      <c r="U101" s="117"/>
      <c r="V101" s="117"/>
      <c r="W101" s="117"/>
      <c r="X101" s="117"/>
      <c r="Y101" s="117"/>
      <c r="Z101" s="117"/>
      <c r="AA101" s="117"/>
      <c r="AB101" s="117"/>
      <c r="AC101" s="117"/>
      <c r="AD101" s="117"/>
      <c r="AE101" s="117"/>
      <c r="AF101" s="117"/>
      <c r="AG101" s="119">
        <f>'04.4 - Přeložka kabelů v ...'!J30</f>
        <v>0</v>
      </c>
      <c r="AH101" s="118"/>
      <c r="AI101" s="118"/>
      <c r="AJ101" s="118"/>
      <c r="AK101" s="118"/>
      <c r="AL101" s="118"/>
      <c r="AM101" s="118"/>
      <c r="AN101" s="119">
        <f>SUM(AG101,AT101)</f>
        <v>0</v>
      </c>
      <c r="AO101" s="118"/>
      <c r="AP101" s="118"/>
      <c r="AQ101" s="120" t="s">
        <v>86</v>
      </c>
      <c r="AR101" s="121"/>
      <c r="AS101" s="122">
        <v>0</v>
      </c>
      <c r="AT101" s="123">
        <f>ROUND(SUM(AV101:AW101),2)</f>
        <v>0</v>
      </c>
      <c r="AU101" s="124">
        <f>'04.4 - Přeložka kabelů v ...'!P117</f>
        <v>0</v>
      </c>
      <c r="AV101" s="123">
        <f>'04.4 - Přeložka kabelů v ...'!J33</f>
        <v>0</v>
      </c>
      <c r="AW101" s="123">
        <f>'04.4 - Přeložka kabelů v ...'!J34</f>
        <v>0</v>
      </c>
      <c r="AX101" s="123">
        <f>'04.4 - Přeložka kabelů v ...'!J35</f>
        <v>0</v>
      </c>
      <c r="AY101" s="123">
        <f>'04.4 - Přeložka kabelů v ...'!J36</f>
        <v>0</v>
      </c>
      <c r="AZ101" s="123">
        <f>'04.4 - Přeložka kabelů v ...'!F33</f>
        <v>0</v>
      </c>
      <c r="BA101" s="123">
        <f>'04.4 - Přeložka kabelů v ...'!F34</f>
        <v>0</v>
      </c>
      <c r="BB101" s="123">
        <f>'04.4 - Přeložka kabelů v ...'!F35</f>
        <v>0</v>
      </c>
      <c r="BC101" s="123">
        <f>'04.4 - Přeložka kabelů v ...'!F36</f>
        <v>0</v>
      </c>
      <c r="BD101" s="125">
        <f>'04.4 - Přeložka kabelů v ...'!F37</f>
        <v>0</v>
      </c>
      <c r="BT101" s="126" t="s">
        <v>87</v>
      </c>
      <c r="BV101" s="126" t="s">
        <v>81</v>
      </c>
      <c r="BW101" s="126" t="s">
        <v>107</v>
      </c>
      <c r="BX101" s="126" t="s">
        <v>5</v>
      </c>
      <c r="CL101" s="126" t="s">
        <v>1</v>
      </c>
      <c r="CM101" s="126" t="s">
        <v>89</v>
      </c>
    </row>
    <row r="102" s="6" customFormat="1" ht="16.5" customHeight="1">
      <c r="A102" s="114" t="s">
        <v>83</v>
      </c>
      <c r="B102" s="115"/>
      <c r="C102" s="116"/>
      <c r="D102" s="117" t="s">
        <v>108</v>
      </c>
      <c r="E102" s="117"/>
      <c r="F102" s="117"/>
      <c r="G102" s="117"/>
      <c r="H102" s="117"/>
      <c r="I102" s="118"/>
      <c r="J102" s="117" t="s">
        <v>109</v>
      </c>
      <c r="K102" s="117"/>
      <c r="L102" s="117"/>
      <c r="M102" s="117"/>
      <c r="N102" s="117"/>
      <c r="O102" s="117"/>
      <c r="P102" s="117"/>
      <c r="Q102" s="117"/>
      <c r="R102" s="117"/>
      <c r="S102" s="117"/>
      <c r="T102" s="117"/>
      <c r="U102" s="117"/>
      <c r="V102" s="117"/>
      <c r="W102" s="117"/>
      <c r="X102" s="117"/>
      <c r="Y102" s="117"/>
      <c r="Z102" s="117"/>
      <c r="AA102" s="117"/>
      <c r="AB102" s="117"/>
      <c r="AC102" s="117"/>
      <c r="AD102" s="117"/>
      <c r="AE102" s="117"/>
      <c r="AF102" s="117"/>
      <c r="AG102" s="119">
        <f>'VRN - VRN '!J30</f>
        <v>0</v>
      </c>
      <c r="AH102" s="118"/>
      <c r="AI102" s="118"/>
      <c r="AJ102" s="118"/>
      <c r="AK102" s="118"/>
      <c r="AL102" s="118"/>
      <c r="AM102" s="118"/>
      <c r="AN102" s="119">
        <f>SUM(AG102,AT102)</f>
        <v>0</v>
      </c>
      <c r="AO102" s="118"/>
      <c r="AP102" s="118"/>
      <c r="AQ102" s="120" t="s">
        <v>86</v>
      </c>
      <c r="AR102" s="121"/>
      <c r="AS102" s="127">
        <v>0</v>
      </c>
      <c r="AT102" s="128">
        <f>ROUND(SUM(AV102:AW102),2)</f>
        <v>0</v>
      </c>
      <c r="AU102" s="129">
        <f>'VRN - VRN '!P117</f>
        <v>0</v>
      </c>
      <c r="AV102" s="128">
        <f>'VRN - VRN '!J33</f>
        <v>0</v>
      </c>
      <c r="AW102" s="128">
        <f>'VRN - VRN '!J34</f>
        <v>0</v>
      </c>
      <c r="AX102" s="128">
        <f>'VRN - VRN '!J35</f>
        <v>0</v>
      </c>
      <c r="AY102" s="128">
        <f>'VRN - VRN '!J36</f>
        <v>0</v>
      </c>
      <c r="AZ102" s="128">
        <f>'VRN - VRN '!F33</f>
        <v>0</v>
      </c>
      <c r="BA102" s="128">
        <f>'VRN - VRN '!F34</f>
        <v>0</v>
      </c>
      <c r="BB102" s="128">
        <f>'VRN - VRN '!F35</f>
        <v>0</v>
      </c>
      <c r="BC102" s="128">
        <f>'VRN - VRN '!F36</f>
        <v>0</v>
      </c>
      <c r="BD102" s="130">
        <f>'VRN - VRN '!F37</f>
        <v>0</v>
      </c>
      <c r="BT102" s="126" t="s">
        <v>87</v>
      </c>
      <c r="BV102" s="126" t="s">
        <v>81</v>
      </c>
      <c r="BW102" s="126" t="s">
        <v>110</v>
      </c>
      <c r="BX102" s="126" t="s">
        <v>5</v>
      </c>
      <c r="CL102" s="126" t="s">
        <v>1</v>
      </c>
      <c r="CM102" s="126" t="s">
        <v>89</v>
      </c>
    </row>
    <row r="103" s="1" customFormat="1" ht="30" customHeight="1">
      <c r="B103" s="38"/>
      <c r="C103" s="39"/>
      <c r="D103" s="39"/>
      <c r="E103" s="39"/>
      <c r="F103" s="39"/>
      <c r="G103" s="39"/>
      <c r="H103" s="39"/>
      <c r="I103" s="39"/>
      <c r="J103" s="39"/>
      <c r="K103" s="39"/>
      <c r="L103" s="39"/>
      <c r="M103" s="39"/>
      <c r="N103" s="39"/>
      <c r="O103" s="39"/>
      <c r="P103" s="39"/>
      <c r="Q103" s="39"/>
      <c r="R103" s="39"/>
      <c r="S103" s="39"/>
      <c r="T103" s="39"/>
      <c r="U103" s="39"/>
      <c r="V103" s="39"/>
      <c r="W103" s="39"/>
      <c r="X103" s="39"/>
      <c r="Y103" s="39"/>
      <c r="Z103" s="39"/>
      <c r="AA103" s="39"/>
      <c r="AB103" s="39"/>
      <c r="AC103" s="39"/>
      <c r="AD103" s="39"/>
      <c r="AE103" s="39"/>
      <c r="AF103" s="39"/>
      <c r="AG103" s="39"/>
      <c r="AH103" s="39"/>
      <c r="AI103" s="39"/>
      <c r="AJ103" s="39"/>
      <c r="AK103" s="39"/>
      <c r="AL103" s="39"/>
      <c r="AM103" s="39"/>
      <c r="AN103" s="39"/>
      <c r="AO103" s="39"/>
      <c r="AP103" s="39"/>
      <c r="AQ103" s="39"/>
      <c r="AR103" s="43"/>
    </row>
    <row r="104" s="1" customFormat="1" ht="6.96" customHeight="1">
      <c r="B104" s="61"/>
      <c r="C104" s="62"/>
      <c r="D104" s="62"/>
      <c r="E104" s="62"/>
      <c r="F104" s="62"/>
      <c r="G104" s="62"/>
      <c r="H104" s="62"/>
      <c r="I104" s="62"/>
      <c r="J104" s="62"/>
      <c r="K104" s="62"/>
      <c r="L104" s="62"/>
      <c r="M104" s="62"/>
      <c r="N104" s="62"/>
      <c r="O104" s="62"/>
      <c r="P104" s="62"/>
      <c r="Q104" s="62"/>
      <c r="R104" s="62"/>
      <c r="S104" s="62"/>
      <c r="T104" s="62"/>
      <c r="U104" s="62"/>
      <c r="V104" s="62"/>
      <c r="W104" s="62"/>
      <c r="X104" s="62"/>
      <c r="Y104" s="62"/>
      <c r="Z104" s="62"/>
      <c r="AA104" s="62"/>
      <c r="AB104" s="62"/>
      <c r="AC104" s="62"/>
      <c r="AD104" s="62"/>
      <c r="AE104" s="62"/>
      <c r="AF104" s="62"/>
      <c r="AG104" s="62"/>
      <c r="AH104" s="62"/>
      <c r="AI104" s="62"/>
      <c r="AJ104" s="62"/>
      <c r="AK104" s="62"/>
      <c r="AL104" s="62"/>
      <c r="AM104" s="62"/>
      <c r="AN104" s="62"/>
      <c r="AO104" s="62"/>
      <c r="AP104" s="62"/>
      <c r="AQ104" s="62"/>
      <c r="AR104" s="43"/>
    </row>
  </sheetData>
  <sheetProtection sheet="1" formatColumns="0" formatRows="0" objects="1" scenarios="1" spinCount="100000" saltValue="RWXWePak7crRRiAZgyOz/wLfMJGOixCg8EkfjlthqMppvzSA9q6zUpN/j34mX+MTIxci35c9F8BwVvuyJLOM5A==" hashValue="W7DWebTNmXQynPu9oCGfUhb4r+xQxWYnvpkeM71yBR5dRUg6Ysv6Wd2iO+75smTI9RmGDEEMqrFk/DPA35zOJg==" algorithmName="SHA-512" password="CC35"/>
  <mergeCells count="70">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L30:P30"/>
    <mergeCell ref="L31:P31"/>
    <mergeCell ref="L32:P32"/>
    <mergeCell ref="L33:P33"/>
    <mergeCell ref="AN101:AP101"/>
    <mergeCell ref="AN98:AP98"/>
    <mergeCell ref="AN99:AP99"/>
    <mergeCell ref="AN100:AP100"/>
    <mergeCell ref="AN102:AP102"/>
    <mergeCell ref="D102:H102"/>
    <mergeCell ref="D95:H95"/>
    <mergeCell ref="D96:H96"/>
    <mergeCell ref="D97:H97"/>
    <mergeCell ref="D98:H98"/>
    <mergeCell ref="D99:H99"/>
    <mergeCell ref="D100:H100"/>
    <mergeCell ref="D101:H101"/>
    <mergeCell ref="AN92:AP92"/>
    <mergeCell ref="AG92:AM92"/>
    <mergeCell ref="AN95:AP95"/>
    <mergeCell ref="AG95:AM95"/>
    <mergeCell ref="AN96:AP96"/>
    <mergeCell ref="AG96:AM96"/>
    <mergeCell ref="AN97:AP97"/>
    <mergeCell ref="AG97:AM97"/>
    <mergeCell ref="AG98:AM98"/>
    <mergeCell ref="AG99:AM99"/>
    <mergeCell ref="AG100:AM100"/>
    <mergeCell ref="AG101:AM101"/>
    <mergeCell ref="AG102:AM102"/>
    <mergeCell ref="AG94:AM94"/>
    <mergeCell ref="AN94:AP94"/>
    <mergeCell ref="C92:G92"/>
    <mergeCell ref="I92:AF92"/>
    <mergeCell ref="J95:AF95"/>
    <mergeCell ref="J96:AF96"/>
    <mergeCell ref="J97:AF97"/>
    <mergeCell ref="J98:AF98"/>
    <mergeCell ref="J99:AF99"/>
    <mergeCell ref="J100:AF100"/>
    <mergeCell ref="J101:AF101"/>
    <mergeCell ref="J102:AF102"/>
  </mergeCells>
  <hyperlinks>
    <hyperlink ref="A95" location="'SO 01 - železniční spodek'!C2" display="/"/>
    <hyperlink ref="A96" location="'SO 02 - železniční svršek'!C2" display="/"/>
    <hyperlink ref="A97" location="'SO 03 - Propustek v km 48...'!C2" display="/"/>
    <hyperlink ref="A98" location="'04.1 - Přeložka kabelů v ...'!C2" display="/"/>
    <hyperlink ref="A99" location="'04.2 - Přeložka kabelů v ...'!C2" display="/"/>
    <hyperlink ref="A100" location="'04.3 - Přeložka kabelů v ...'!C2" display="/"/>
    <hyperlink ref="A101" location="'04.4 - Přeložka kabelů v ...'!C2" display="/"/>
    <hyperlink ref="A102" location="'VRN - VRN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3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88</v>
      </c>
    </row>
    <row r="3" ht="6.96" customHeight="1">
      <c r="B3" s="132"/>
      <c r="C3" s="133"/>
      <c r="D3" s="133"/>
      <c r="E3" s="133"/>
      <c r="F3" s="133"/>
      <c r="G3" s="133"/>
      <c r="H3" s="133"/>
      <c r="I3" s="134"/>
      <c r="J3" s="133"/>
      <c r="K3" s="133"/>
      <c r="L3" s="20"/>
      <c r="AT3" s="17" t="s">
        <v>89</v>
      </c>
    </row>
    <row r="4" ht="24.96" customHeight="1">
      <c r="B4" s="20"/>
      <c r="D4" s="135" t="s">
        <v>111</v>
      </c>
      <c r="L4" s="20"/>
      <c r="M4" s="136" t="s">
        <v>10</v>
      </c>
      <c r="AT4" s="17" t="s">
        <v>4</v>
      </c>
    </row>
    <row r="5" ht="6.96" customHeight="1">
      <c r="B5" s="20"/>
      <c r="L5" s="20"/>
    </row>
    <row r="6" ht="12" customHeight="1">
      <c r="B6" s="20"/>
      <c r="D6" s="137" t="s">
        <v>16</v>
      </c>
      <c r="L6" s="20"/>
    </row>
    <row r="7" ht="16.5" customHeight="1">
      <c r="B7" s="20"/>
      <c r="E7" s="138" t="str">
        <f>'Rekapitulace zakázky'!K6</f>
        <v>Oprava traťového úseku Česká Lípa – Jedlová v oblasti mokřadů říčky Šporka</v>
      </c>
      <c r="F7" s="137"/>
      <c r="G7" s="137"/>
      <c r="H7" s="137"/>
      <c r="L7" s="20"/>
    </row>
    <row r="8" s="1" customFormat="1" ht="12" customHeight="1">
      <c r="B8" s="43"/>
      <c r="D8" s="137" t="s">
        <v>112</v>
      </c>
      <c r="I8" s="139"/>
      <c r="L8" s="43"/>
    </row>
    <row r="9" s="1" customFormat="1" ht="36.96" customHeight="1">
      <c r="B9" s="43"/>
      <c r="E9" s="140" t="s">
        <v>113</v>
      </c>
      <c r="F9" s="1"/>
      <c r="G9" s="1"/>
      <c r="H9" s="1"/>
      <c r="I9" s="139"/>
      <c r="L9" s="43"/>
    </row>
    <row r="10" s="1" customFormat="1">
      <c r="B10" s="43"/>
      <c r="I10" s="139"/>
      <c r="L10" s="43"/>
    </row>
    <row r="11" s="1" customFormat="1" ht="12" customHeight="1">
      <c r="B11" s="43"/>
      <c r="D11" s="137" t="s">
        <v>18</v>
      </c>
      <c r="F11" s="141" t="s">
        <v>1</v>
      </c>
      <c r="I11" s="142" t="s">
        <v>19</v>
      </c>
      <c r="J11" s="141" t="s">
        <v>1</v>
      </c>
      <c r="L11" s="43"/>
    </row>
    <row r="12" s="1" customFormat="1" ht="12" customHeight="1">
      <c r="B12" s="43"/>
      <c r="D12" s="137" t="s">
        <v>20</v>
      </c>
      <c r="F12" s="141" t="s">
        <v>114</v>
      </c>
      <c r="I12" s="142" t="s">
        <v>22</v>
      </c>
      <c r="J12" s="143" t="str">
        <f>'Rekapitulace zakázky'!AN8</f>
        <v>29. 3. 2019</v>
      </c>
      <c r="L12" s="43"/>
    </row>
    <row r="13" s="1" customFormat="1" ht="10.8" customHeight="1">
      <c r="B13" s="43"/>
      <c r="I13" s="139"/>
      <c r="L13" s="43"/>
    </row>
    <row r="14" s="1" customFormat="1" ht="12" customHeight="1">
      <c r="B14" s="43"/>
      <c r="D14" s="137" t="s">
        <v>24</v>
      </c>
      <c r="I14" s="142" t="s">
        <v>25</v>
      </c>
      <c r="J14" s="141" t="str">
        <f>IF('Rekapitulace zakázky'!AN10="","",'Rekapitulace zakázky'!AN10)</f>
        <v>70994234</v>
      </c>
      <c r="L14" s="43"/>
    </row>
    <row r="15" s="1" customFormat="1" ht="18" customHeight="1">
      <c r="B15" s="43"/>
      <c r="E15" s="141" t="str">
        <f>IF('Rekapitulace zakázky'!E11="","",'Rekapitulace zakázky'!E11)</f>
        <v>SŽDC, s.o.</v>
      </c>
      <c r="I15" s="142" t="s">
        <v>28</v>
      </c>
      <c r="J15" s="141" t="str">
        <f>IF('Rekapitulace zakázky'!AN11="","",'Rekapitulace zakázky'!AN11)</f>
        <v>CZ70994234</v>
      </c>
      <c r="L15" s="43"/>
    </row>
    <row r="16" s="1" customFormat="1" ht="6.96" customHeight="1">
      <c r="B16" s="43"/>
      <c r="I16" s="139"/>
      <c r="L16" s="43"/>
    </row>
    <row r="17" s="1" customFormat="1" ht="12" customHeight="1">
      <c r="B17" s="43"/>
      <c r="D17" s="137" t="s">
        <v>30</v>
      </c>
      <c r="I17" s="142" t="s">
        <v>25</v>
      </c>
      <c r="J17" s="33" t="str">
        <f>'Rekapitulace zakázky'!AN13</f>
        <v>Vyplň údaj</v>
      </c>
      <c r="L17" s="43"/>
    </row>
    <row r="18" s="1" customFormat="1" ht="18" customHeight="1">
      <c r="B18" s="43"/>
      <c r="E18" s="33" t="str">
        <f>'Rekapitulace zakázky'!E14</f>
        <v>Vyplň údaj</v>
      </c>
      <c r="F18" s="141"/>
      <c r="G18" s="141"/>
      <c r="H18" s="141"/>
      <c r="I18" s="142" t="s">
        <v>28</v>
      </c>
      <c r="J18" s="33" t="str">
        <f>'Rekapitulace zakázky'!AN14</f>
        <v>Vyplň údaj</v>
      </c>
      <c r="L18" s="43"/>
    </row>
    <row r="19" s="1" customFormat="1" ht="6.96" customHeight="1">
      <c r="B19" s="43"/>
      <c r="I19" s="139"/>
      <c r="L19" s="43"/>
    </row>
    <row r="20" s="1" customFormat="1" ht="12" customHeight="1">
      <c r="B20" s="43"/>
      <c r="D20" s="137" t="s">
        <v>32</v>
      </c>
      <c r="I20" s="142" t="s">
        <v>25</v>
      </c>
      <c r="J20" s="141" t="str">
        <f>IF('Rekapitulace zakázky'!AN16="","",'Rekapitulace zakázky'!AN16)</f>
        <v>41192168</v>
      </c>
      <c r="L20" s="43"/>
    </row>
    <row r="21" s="1" customFormat="1" ht="18" customHeight="1">
      <c r="B21" s="43"/>
      <c r="E21" s="141" t="str">
        <f>IF('Rekapitulace zakázky'!E17="","",'Rekapitulace zakázky'!E17)</f>
        <v>SG Geotechnika a.s.</v>
      </c>
      <c r="I21" s="142" t="s">
        <v>28</v>
      </c>
      <c r="J21" s="141" t="str">
        <f>IF('Rekapitulace zakázky'!AN17="","",'Rekapitulace zakázky'!AN17)</f>
        <v>CZ41192168</v>
      </c>
      <c r="L21" s="43"/>
    </row>
    <row r="22" s="1" customFormat="1" ht="6.96" customHeight="1">
      <c r="B22" s="43"/>
      <c r="I22" s="139"/>
      <c r="L22" s="43"/>
    </row>
    <row r="23" s="1" customFormat="1" ht="12" customHeight="1">
      <c r="B23" s="43"/>
      <c r="D23" s="137" t="s">
        <v>37</v>
      </c>
      <c r="I23" s="142" t="s">
        <v>25</v>
      </c>
      <c r="J23" s="141" t="str">
        <f>IF('Rekapitulace zakázky'!AN19="","",'Rekapitulace zakázky'!AN19)</f>
        <v>41192168</v>
      </c>
      <c r="L23" s="43"/>
    </row>
    <row r="24" s="1" customFormat="1" ht="18" customHeight="1">
      <c r="B24" s="43"/>
      <c r="E24" s="141" t="str">
        <f>IF('Rekapitulace zakázky'!E20="","",'Rekapitulace zakázky'!E20)</f>
        <v>SG Geotechnika a.s.</v>
      </c>
      <c r="I24" s="142" t="s">
        <v>28</v>
      </c>
      <c r="J24" s="141" t="str">
        <f>IF('Rekapitulace zakázky'!AN20="","",'Rekapitulace zakázky'!AN20)</f>
        <v>CZ41192168</v>
      </c>
      <c r="L24" s="43"/>
    </row>
    <row r="25" s="1" customFormat="1" ht="6.96" customHeight="1">
      <c r="B25" s="43"/>
      <c r="I25" s="139"/>
      <c r="L25" s="43"/>
    </row>
    <row r="26" s="1" customFormat="1" ht="12" customHeight="1">
      <c r="B26" s="43"/>
      <c r="D26" s="137" t="s">
        <v>38</v>
      </c>
      <c r="I26" s="139"/>
      <c r="L26" s="43"/>
    </row>
    <row r="27" s="7" customFormat="1" ht="16.5" customHeight="1">
      <c r="B27" s="144"/>
      <c r="E27" s="145" t="s">
        <v>1</v>
      </c>
      <c r="F27" s="145"/>
      <c r="G27" s="145"/>
      <c r="H27" s="145"/>
      <c r="I27" s="146"/>
      <c r="L27" s="144"/>
    </row>
    <row r="28" s="1" customFormat="1" ht="6.96" customHeight="1">
      <c r="B28" s="43"/>
      <c r="I28" s="139"/>
      <c r="L28" s="43"/>
    </row>
    <row r="29" s="1" customFormat="1" ht="6.96" customHeight="1">
      <c r="B29" s="43"/>
      <c r="D29" s="78"/>
      <c r="E29" s="78"/>
      <c r="F29" s="78"/>
      <c r="G29" s="78"/>
      <c r="H29" s="78"/>
      <c r="I29" s="147"/>
      <c r="J29" s="78"/>
      <c r="K29" s="78"/>
      <c r="L29" s="43"/>
    </row>
    <row r="30" s="1" customFormat="1" ht="25.44" customHeight="1">
      <c r="B30" s="43"/>
      <c r="D30" s="148" t="s">
        <v>39</v>
      </c>
      <c r="I30" s="139"/>
      <c r="J30" s="149">
        <f>ROUND(J119, 2)</f>
        <v>0</v>
      </c>
      <c r="L30" s="43"/>
    </row>
    <row r="31" s="1" customFormat="1" ht="6.96" customHeight="1">
      <c r="B31" s="43"/>
      <c r="D31" s="78"/>
      <c r="E31" s="78"/>
      <c r="F31" s="78"/>
      <c r="G31" s="78"/>
      <c r="H31" s="78"/>
      <c r="I31" s="147"/>
      <c r="J31" s="78"/>
      <c r="K31" s="78"/>
      <c r="L31" s="43"/>
    </row>
    <row r="32" s="1" customFormat="1" ht="14.4" customHeight="1">
      <c r="B32" s="43"/>
      <c r="F32" s="150" t="s">
        <v>41</v>
      </c>
      <c r="I32" s="151" t="s">
        <v>40</v>
      </c>
      <c r="J32" s="150" t="s">
        <v>42</v>
      </c>
      <c r="L32" s="43"/>
    </row>
    <row r="33" s="1" customFormat="1" ht="14.4" customHeight="1">
      <c r="B33" s="43"/>
      <c r="D33" s="152" t="s">
        <v>43</v>
      </c>
      <c r="E33" s="137" t="s">
        <v>44</v>
      </c>
      <c r="F33" s="153">
        <f>ROUND((SUM(BE119:BE234)),  2)</f>
        <v>0</v>
      </c>
      <c r="I33" s="154">
        <v>0.20999999999999999</v>
      </c>
      <c r="J33" s="153">
        <f>ROUND(((SUM(BE119:BE234))*I33),  2)</f>
        <v>0</v>
      </c>
      <c r="L33" s="43"/>
    </row>
    <row r="34" s="1" customFormat="1" ht="14.4" customHeight="1">
      <c r="B34" s="43"/>
      <c r="E34" s="137" t="s">
        <v>45</v>
      </c>
      <c r="F34" s="153">
        <f>ROUND((SUM(BF119:BF234)),  2)</f>
        <v>0</v>
      </c>
      <c r="I34" s="154">
        <v>0.14999999999999999</v>
      </c>
      <c r="J34" s="153">
        <f>ROUND(((SUM(BF119:BF234))*I34),  2)</f>
        <v>0</v>
      </c>
      <c r="L34" s="43"/>
    </row>
    <row r="35" hidden="1" s="1" customFormat="1" ht="14.4" customHeight="1">
      <c r="B35" s="43"/>
      <c r="E35" s="137" t="s">
        <v>46</v>
      </c>
      <c r="F35" s="153">
        <f>ROUND((SUM(BG119:BG234)),  2)</f>
        <v>0</v>
      </c>
      <c r="I35" s="154">
        <v>0.20999999999999999</v>
      </c>
      <c r="J35" s="153">
        <f>0</f>
        <v>0</v>
      </c>
      <c r="L35" s="43"/>
    </row>
    <row r="36" hidden="1" s="1" customFormat="1" ht="14.4" customHeight="1">
      <c r="B36" s="43"/>
      <c r="E36" s="137" t="s">
        <v>47</v>
      </c>
      <c r="F36" s="153">
        <f>ROUND((SUM(BH119:BH234)),  2)</f>
        <v>0</v>
      </c>
      <c r="I36" s="154">
        <v>0.14999999999999999</v>
      </c>
      <c r="J36" s="153">
        <f>0</f>
        <v>0</v>
      </c>
      <c r="L36" s="43"/>
    </row>
    <row r="37" hidden="1" s="1" customFormat="1" ht="14.4" customHeight="1">
      <c r="B37" s="43"/>
      <c r="E37" s="137" t="s">
        <v>48</v>
      </c>
      <c r="F37" s="153">
        <f>ROUND((SUM(BI119:BI234)),  2)</f>
        <v>0</v>
      </c>
      <c r="I37" s="154">
        <v>0</v>
      </c>
      <c r="J37" s="153">
        <f>0</f>
        <v>0</v>
      </c>
      <c r="L37" s="43"/>
    </row>
    <row r="38" s="1" customFormat="1" ht="6.96" customHeight="1">
      <c r="B38" s="43"/>
      <c r="I38" s="139"/>
      <c r="L38" s="43"/>
    </row>
    <row r="39" s="1" customFormat="1" ht="25.44" customHeight="1">
      <c r="B39" s="43"/>
      <c r="C39" s="155"/>
      <c r="D39" s="156" t="s">
        <v>49</v>
      </c>
      <c r="E39" s="157"/>
      <c r="F39" s="157"/>
      <c r="G39" s="158" t="s">
        <v>50</v>
      </c>
      <c r="H39" s="159" t="s">
        <v>51</v>
      </c>
      <c r="I39" s="160"/>
      <c r="J39" s="161">
        <f>SUM(J30:J37)</f>
        <v>0</v>
      </c>
      <c r="K39" s="162"/>
      <c r="L39" s="43"/>
    </row>
    <row r="40" s="1" customFormat="1" ht="14.4" customHeight="1">
      <c r="B40" s="43"/>
      <c r="I40" s="139"/>
      <c r="L40" s="43"/>
    </row>
    <row r="41" ht="14.4" customHeight="1">
      <c r="B41" s="20"/>
      <c r="L41" s="20"/>
    </row>
    <row r="42" ht="14.4" customHeight="1">
      <c r="B42" s="20"/>
      <c r="L42" s="20"/>
    </row>
    <row r="43" ht="14.4" customHeight="1">
      <c r="B43" s="20"/>
      <c r="L43" s="20"/>
    </row>
    <row r="44" ht="14.4" customHeight="1">
      <c r="B44" s="20"/>
      <c r="L44" s="20"/>
    </row>
    <row r="45" ht="14.4" customHeight="1">
      <c r="B45" s="20"/>
      <c r="L45" s="20"/>
    </row>
    <row r="46" ht="14.4" customHeight="1">
      <c r="B46" s="20"/>
      <c r="L46" s="20"/>
    </row>
    <row r="47" ht="14.4" customHeight="1">
      <c r="B47" s="20"/>
      <c r="L47" s="20"/>
    </row>
    <row r="48" ht="14.4" customHeight="1">
      <c r="B48" s="20"/>
      <c r="L48" s="20"/>
    </row>
    <row r="49" ht="14.4" customHeight="1">
      <c r="B49" s="20"/>
      <c r="L49" s="20"/>
    </row>
    <row r="50" s="1" customFormat="1" ht="14.4" customHeight="1">
      <c r="B50" s="43"/>
      <c r="D50" s="163" t="s">
        <v>52</v>
      </c>
      <c r="E50" s="164"/>
      <c r="F50" s="164"/>
      <c r="G50" s="163" t="s">
        <v>53</v>
      </c>
      <c r="H50" s="164"/>
      <c r="I50" s="165"/>
      <c r="J50" s="164"/>
      <c r="K50" s="164"/>
      <c r="L50" s="4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1" customFormat="1">
      <c r="B61" s="43"/>
      <c r="D61" s="166" t="s">
        <v>54</v>
      </c>
      <c r="E61" s="167"/>
      <c r="F61" s="168" t="s">
        <v>55</v>
      </c>
      <c r="G61" s="166" t="s">
        <v>54</v>
      </c>
      <c r="H61" s="167"/>
      <c r="I61" s="169"/>
      <c r="J61" s="170" t="s">
        <v>55</v>
      </c>
      <c r="K61" s="167"/>
      <c r="L61" s="43"/>
    </row>
    <row r="62">
      <c r="B62" s="20"/>
      <c r="L62" s="20"/>
    </row>
    <row r="63">
      <c r="B63" s="20"/>
      <c r="L63" s="20"/>
    </row>
    <row r="64">
      <c r="B64" s="20"/>
      <c r="L64" s="20"/>
    </row>
    <row r="65" s="1" customFormat="1">
      <c r="B65" s="43"/>
      <c r="D65" s="163" t="s">
        <v>56</v>
      </c>
      <c r="E65" s="164"/>
      <c r="F65" s="164"/>
      <c r="G65" s="163" t="s">
        <v>57</v>
      </c>
      <c r="H65" s="164"/>
      <c r="I65" s="165"/>
      <c r="J65" s="164"/>
      <c r="K65" s="164"/>
      <c r="L65" s="43"/>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1" customFormat="1">
      <c r="B76" s="43"/>
      <c r="D76" s="166" t="s">
        <v>54</v>
      </c>
      <c r="E76" s="167"/>
      <c r="F76" s="168" t="s">
        <v>55</v>
      </c>
      <c r="G76" s="166" t="s">
        <v>54</v>
      </c>
      <c r="H76" s="167"/>
      <c r="I76" s="169"/>
      <c r="J76" s="170" t="s">
        <v>55</v>
      </c>
      <c r="K76" s="167"/>
      <c r="L76" s="43"/>
    </row>
    <row r="77" s="1" customFormat="1" ht="14.4" customHeight="1">
      <c r="B77" s="171"/>
      <c r="C77" s="172"/>
      <c r="D77" s="172"/>
      <c r="E77" s="172"/>
      <c r="F77" s="172"/>
      <c r="G77" s="172"/>
      <c r="H77" s="172"/>
      <c r="I77" s="173"/>
      <c r="J77" s="172"/>
      <c r="K77" s="172"/>
      <c r="L77" s="43"/>
    </row>
    <row r="81" s="1" customFormat="1" ht="6.96" customHeight="1">
      <c r="B81" s="174"/>
      <c r="C81" s="175"/>
      <c r="D81" s="175"/>
      <c r="E81" s="175"/>
      <c r="F81" s="175"/>
      <c r="G81" s="175"/>
      <c r="H81" s="175"/>
      <c r="I81" s="176"/>
      <c r="J81" s="175"/>
      <c r="K81" s="175"/>
      <c r="L81" s="43"/>
    </row>
    <row r="82" s="1" customFormat="1" ht="24.96" customHeight="1">
      <c r="B82" s="38"/>
      <c r="C82" s="23" t="s">
        <v>115</v>
      </c>
      <c r="D82" s="39"/>
      <c r="E82" s="39"/>
      <c r="F82" s="39"/>
      <c r="G82" s="39"/>
      <c r="H82" s="39"/>
      <c r="I82" s="139"/>
      <c r="J82" s="39"/>
      <c r="K82" s="39"/>
      <c r="L82" s="43"/>
    </row>
    <row r="83" s="1" customFormat="1" ht="6.96" customHeight="1">
      <c r="B83" s="38"/>
      <c r="C83" s="39"/>
      <c r="D83" s="39"/>
      <c r="E83" s="39"/>
      <c r="F83" s="39"/>
      <c r="G83" s="39"/>
      <c r="H83" s="39"/>
      <c r="I83" s="139"/>
      <c r="J83" s="39"/>
      <c r="K83" s="39"/>
      <c r="L83" s="43"/>
    </row>
    <row r="84" s="1" customFormat="1" ht="12" customHeight="1">
      <c r="B84" s="38"/>
      <c r="C84" s="32" t="s">
        <v>16</v>
      </c>
      <c r="D84" s="39"/>
      <c r="E84" s="39"/>
      <c r="F84" s="39"/>
      <c r="G84" s="39"/>
      <c r="H84" s="39"/>
      <c r="I84" s="139"/>
      <c r="J84" s="39"/>
      <c r="K84" s="39"/>
      <c r="L84" s="43"/>
    </row>
    <row r="85" s="1" customFormat="1" ht="16.5" customHeight="1">
      <c r="B85" s="38"/>
      <c r="C85" s="39"/>
      <c r="D85" s="39"/>
      <c r="E85" s="177" t="str">
        <f>E7</f>
        <v>Oprava traťového úseku Česká Lípa – Jedlová v oblasti mokřadů říčky Šporka</v>
      </c>
      <c r="F85" s="32"/>
      <c r="G85" s="32"/>
      <c r="H85" s="32"/>
      <c r="I85" s="139"/>
      <c r="J85" s="39"/>
      <c r="K85" s="39"/>
      <c r="L85" s="43"/>
    </row>
    <row r="86" s="1" customFormat="1" ht="12" customHeight="1">
      <c r="B86" s="38"/>
      <c r="C86" s="32" t="s">
        <v>112</v>
      </c>
      <c r="D86" s="39"/>
      <c r="E86" s="39"/>
      <c r="F86" s="39"/>
      <c r="G86" s="39"/>
      <c r="H86" s="39"/>
      <c r="I86" s="139"/>
      <c r="J86" s="39"/>
      <c r="K86" s="39"/>
      <c r="L86" s="43"/>
    </row>
    <row r="87" s="1" customFormat="1" ht="16.5" customHeight="1">
      <c r="B87" s="38"/>
      <c r="C87" s="39"/>
      <c r="D87" s="39"/>
      <c r="E87" s="71" t="str">
        <f>E9</f>
        <v>SO 01 - železniční spodek</v>
      </c>
      <c r="F87" s="39"/>
      <c r="G87" s="39"/>
      <c r="H87" s="39"/>
      <c r="I87" s="139"/>
      <c r="J87" s="39"/>
      <c r="K87" s="39"/>
      <c r="L87" s="43"/>
    </row>
    <row r="88" s="1" customFormat="1" ht="6.96" customHeight="1">
      <c r="B88" s="38"/>
      <c r="C88" s="39"/>
      <c r="D88" s="39"/>
      <c r="E88" s="39"/>
      <c r="F88" s="39"/>
      <c r="G88" s="39"/>
      <c r="H88" s="39"/>
      <c r="I88" s="139"/>
      <c r="J88" s="39"/>
      <c r="K88" s="39"/>
      <c r="L88" s="43"/>
    </row>
    <row r="89" s="1" customFormat="1" ht="12" customHeight="1">
      <c r="B89" s="38"/>
      <c r="C89" s="32" t="s">
        <v>20</v>
      </c>
      <c r="D89" s="39"/>
      <c r="E89" s="39"/>
      <c r="F89" s="27" t="str">
        <f>F12</f>
        <v xml:space="preserve"> </v>
      </c>
      <c r="G89" s="39"/>
      <c r="H89" s="39"/>
      <c r="I89" s="142" t="s">
        <v>22</v>
      </c>
      <c r="J89" s="74" t="str">
        <f>IF(J12="","",J12)</f>
        <v>29. 3. 2019</v>
      </c>
      <c r="K89" s="39"/>
      <c r="L89" s="43"/>
    </row>
    <row r="90" s="1" customFormat="1" ht="6.96" customHeight="1">
      <c r="B90" s="38"/>
      <c r="C90" s="39"/>
      <c r="D90" s="39"/>
      <c r="E90" s="39"/>
      <c r="F90" s="39"/>
      <c r="G90" s="39"/>
      <c r="H90" s="39"/>
      <c r="I90" s="139"/>
      <c r="J90" s="39"/>
      <c r="K90" s="39"/>
      <c r="L90" s="43"/>
    </row>
    <row r="91" s="1" customFormat="1" ht="27.9" customHeight="1">
      <c r="B91" s="38"/>
      <c r="C91" s="32" t="s">
        <v>24</v>
      </c>
      <c r="D91" s="39"/>
      <c r="E91" s="39"/>
      <c r="F91" s="27" t="str">
        <f>E15</f>
        <v>SŽDC, s.o.</v>
      </c>
      <c r="G91" s="39"/>
      <c r="H91" s="39"/>
      <c r="I91" s="142" t="s">
        <v>32</v>
      </c>
      <c r="J91" s="36" t="str">
        <f>E21</f>
        <v>SG Geotechnika a.s.</v>
      </c>
      <c r="K91" s="39"/>
      <c r="L91" s="43"/>
    </row>
    <row r="92" s="1" customFormat="1" ht="27.9" customHeight="1">
      <c r="B92" s="38"/>
      <c r="C92" s="32" t="s">
        <v>30</v>
      </c>
      <c r="D92" s="39"/>
      <c r="E92" s="39"/>
      <c r="F92" s="27" t="str">
        <f>IF(E18="","",E18)</f>
        <v>Vyplň údaj</v>
      </c>
      <c r="G92" s="39"/>
      <c r="H92" s="39"/>
      <c r="I92" s="142" t="s">
        <v>37</v>
      </c>
      <c r="J92" s="36" t="str">
        <f>E24</f>
        <v>SG Geotechnika a.s.</v>
      </c>
      <c r="K92" s="39"/>
      <c r="L92" s="43"/>
    </row>
    <row r="93" s="1" customFormat="1" ht="10.32" customHeight="1">
      <c r="B93" s="38"/>
      <c r="C93" s="39"/>
      <c r="D93" s="39"/>
      <c r="E93" s="39"/>
      <c r="F93" s="39"/>
      <c r="G93" s="39"/>
      <c r="H93" s="39"/>
      <c r="I93" s="139"/>
      <c r="J93" s="39"/>
      <c r="K93" s="39"/>
      <c r="L93" s="43"/>
    </row>
    <row r="94" s="1" customFormat="1" ht="29.28" customHeight="1">
      <c r="B94" s="38"/>
      <c r="C94" s="178" t="s">
        <v>116</v>
      </c>
      <c r="D94" s="179"/>
      <c r="E94" s="179"/>
      <c r="F94" s="179"/>
      <c r="G94" s="179"/>
      <c r="H94" s="179"/>
      <c r="I94" s="180"/>
      <c r="J94" s="181" t="s">
        <v>117</v>
      </c>
      <c r="K94" s="179"/>
      <c r="L94" s="43"/>
    </row>
    <row r="95" s="1" customFormat="1" ht="10.32" customHeight="1">
      <c r="B95" s="38"/>
      <c r="C95" s="39"/>
      <c r="D95" s="39"/>
      <c r="E95" s="39"/>
      <c r="F95" s="39"/>
      <c r="G95" s="39"/>
      <c r="H95" s="39"/>
      <c r="I95" s="139"/>
      <c r="J95" s="39"/>
      <c r="K95" s="39"/>
      <c r="L95" s="43"/>
    </row>
    <row r="96" s="1" customFormat="1" ht="22.8" customHeight="1">
      <c r="B96" s="38"/>
      <c r="C96" s="182" t="s">
        <v>118</v>
      </c>
      <c r="D96" s="39"/>
      <c r="E96" s="39"/>
      <c r="F96" s="39"/>
      <c r="G96" s="39"/>
      <c r="H96" s="39"/>
      <c r="I96" s="139"/>
      <c r="J96" s="105">
        <f>J119</f>
        <v>0</v>
      </c>
      <c r="K96" s="39"/>
      <c r="L96" s="43"/>
      <c r="AU96" s="17" t="s">
        <v>119</v>
      </c>
    </row>
    <row r="97" s="8" customFormat="1" ht="24.96" customHeight="1">
      <c r="B97" s="183"/>
      <c r="C97" s="184"/>
      <c r="D97" s="185" t="s">
        <v>120</v>
      </c>
      <c r="E97" s="186"/>
      <c r="F97" s="186"/>
      <c r="G97" s="186"/>
      <c r="H97" s="186"/>
      <c r="I97" s="187"/>
      <c r="J97" s="188">
        <f>J120</f>
        <v>0</v>
      </c>
      <c r="K97" s="184"/>
      <c r="L97" s="189"/>
    </row>
    <row r="98" s="9" customFormat="1" ht="19.92" customHeight="1">
      <c r="B98" s="190"/>
      <c r="C98" s="191"/>
      <c r="D98" s="192" t="s">
        <v>121</v>
      </c>
      <c r="E98" s="193"/>
      <c r="F98" s="193"/>
      <c r="G98" s="193"/>
      <c r="H98" s="193"/>
      <c r="I98" s="194"/>
      <c r="J98" s="195">
        <f>J121</f>
        <v>0</v>
      </c>
      <c r="K98" s="191"/>
      <c r="L98" s="196"/>
    </row>
    <row r="99" s="8" customFormat="1" ht="24.96" customHeight="1">
      <c r="B99" s="183"/>
      <c r="C99" s="184"/>
      <c r="D99" s="185" t="s">
        <v>122</v>
      </c>
      <c r="E99" s="186"/>
      <c r="F99" s="186"/>
      <c r="G99" s="186"/>
      <c r="H99" s="186"/>
      <c r="I99" s="187"/>
      <c r="J99" s="188">
        <f>J203</f>
        <v>0</v>
      </c>
      <c r="K99" s="184"/>
      <c r="L99" s="189"/>
    </row>
    <row r="100" s="1" customFormat="1" ht="21.84" customHeight="1">
      <c r="B100" s="38"/>
      <c r="C100" s="39"/>
      <c r="D100" s="39"/>
      <c r="E100" s="39"/>
      <c r="F100" s="39"/>
      <c r="G100" s="39"/>
      <c r="H100" s="39"/>
      <c r="I100" s="139"/>
      <c r="J100" s="39"/>
      <c r="K100" s="39"/>
      <c r="L100" s="43"/>
    </row>
    <row r="101" s="1" customFormat="1" ht="6.96" customHeight="1">
      <c r="B101" s="61"/>
      <c r="C101" s="62"/>
      <c r="D101" s="62"/>
      <c r="E101" s="62"/>
      <c r="F101" s="62"/>
      <c r="G101" s="62"/>
      <c r="H101" s="62"/>
      <c r="I101" s="173"/>
      <c r="J101" s="62"/>
      <c r="K101" s="62"/>
      <c r="L101" s="43"/>
    </row>
    <row r="105" s="1" customFormat="1" ht="6.96" customHeight="1">
      <c r="B105" s="63"/>
      <c r="C105" s="64"/>
      <c r="D105" s="64"/>
      <c r="E105" s="64"/>
      <c r="F105" s="64"/>
      <c r="G105" s="64"/>
      <c r="H105" s="64"/>
      <c r="I105" s="176"/>
      <c r="J105" s="64"/>
      <c r="K105" s="64"/>
      <c r="L105" s="43"/>
    </row>
    <row r="106" s="1" customFormat="1" ht="24.96" customHeight="1">
      <c r="B106" s="38"/>
      <c r="C106" s="23" t="s">
        <v>123</v>
      </c>
      <c r="D106" s="39"/>
      <c r="E106" s="39"/>
      <c r="F106" s="39"/>
      <c r="G106" s="39"/>
      <c r="H106" s="39"/>
      <c r="I106" s="139"/>
      <c r="J106" s="39"/>
      <c r="K106" s="39"/>
      <c r="L106" s="43"/>
    </row>
    <row r="107" s="1" customFormat="1" ht="6.96" customHeight="1">
      <c r="B107" s="38"/>
      <c r="C107" s="39"/>
      <c r="D107" s="39"/>
      <c r="E107" s="39"/>
      <c r="F107" s="39"/>
      <c r="G107" s="39"/>
      <c r="H107" s="39"/>
      <c r="I107" s="139"/>
      <c r="J107" s="39"/>
      <c r="K107" s="39"/>
      <c r="L107" s="43"/>
    </row>
    <row r="108" s="1" customFormat="1" ht="12" customHeight="1">
      <c r="B108" s="38"/>
      <c r="C108" s="32" t="s">
        <v>16</v>
      </c>
      <c r="D108" s="39"/>
      <c r="E108" s="39"/>
      <c r="F108" s="39"/>
      <c r="G108" s="39"/>
      <c r="H108" s="39"/>
      <c r="I108" s="139"/>
      <c r="J108" s="39"/>
      <c r="K108" s="39"/>
      <c r="L108" s="43"/>
    </row>
    <row r="109" s="1" customFormat="1" ht="16.5" customHeight="1">
      <c r="B109" s="38"/>
      <c r="C109" s="39"/>
      <c r="D109" s="39"/>
      <c r="E109" s="177" t="str">
        <f>E7</f>
        <v>Oprava traťového úseku Česká Lípa – Jedlová v oblasti mokřadů říčky Šporka</v>
      </c>
      <c r="F109" s="32"/>
      <c r="G109" s="32"/>
      <c r="H109" s="32"/>
      <c r="I109" s="139"/>
      <c r="J109" s="39"/>
      <c r="K109" s="39"/>
      <c r="L109" s="43"/>
    </row>
    <row r="110" s="1" customFormat="1" ht="12" customHeight="1">
      <c r="B110" s="38"/>
      <c r="C110" s="32" t="s">
        <v>112</v>
      </c>
      <c r="D110" s="39"/>
      <c r="E110" s="39"/>
      <c r="F110" s="39"/>
      <c r="G110" s="39"/>
      <c r="H110" s="39"/>
      <c r="I110" s="139"/>
      <c r="J110" s="39"/>
      <c r="K110" s="39"/>
      <c r="L110" s="43"/>
    </row>
    <row r="111" s="1" customFormat="1" ht="16.5" customHeight="1">
      <c r="B111" s="38"/>
      <c r="C111" s="39"/>
      <c r="D111" s="39"/>
      <c r="E111" s="71" t="str">
        <f>E9</f>
        <v>SO 01 - železniční spodek</v>
      </c>
      <c r="F111" s="39"/>
      <c r="G111" s="39"/>
      <c r="H111" s="39"/>
      <c r="I111" s="139"/>
      <c r="J111" s="39"/>
      <c r="K111" s="39"/>
      <c r="L111" s="43"/>
    </row>
    <row r="112" s="1" customFormat="1" ht="6.96" customHeight="1">
      <c r="B112" s="38"/>
      <c r="C112" s="39"/>
      <c r="D112" s="39"/>
      <c r="E112" s="39"/>
      <c r="F112" s="39"/>
      <c r="G112" s="39"/>
      <c r="H112" s="39"/>
      <c r="I112" s="139"/>
      <c r="J112" s="39"/>
      <c r="K112" s="39"/>
      <c r="L112" s="43"/>
    </row>
    <row r="113" s="1" customFormat="1" ht="12" customHeight="1">
      <c r="B113" s="38"/>
      <c r="C113" s="32" t="s">
        <v>20</v>
      </c>
      <c r="D113" s="39"/>
      <c r="E113" s="39"/>
      <c r="F113" s="27" t="str">
        <f>F12</f>
        <v xml:space="preserve"> </v>
      </c>
      <c r="G113" s="39"/>
      <c r="H113" s="39"/>
      <c r="I113" s="142" t="s">
        <v>22</v>
      </c>
      <c r="J113" s="74" t="str">
        <f>IF(J12="","",J12)</f>
        <v>29. 3. 2019</v>
      </c>
      <c r="K113" s="39"/>
      <c r="L113" s="43"/>
    </row>
    <row r="114" s="1" customFormat="1" ht="6.96" customHeight="1">
      <c r="B114" s="38"/>
      <c r="C114" s="39"/>
      <c r="D114" s="39"/>
      <c r="E114" s="39"/>
      <c r="F114" s="39"/>
      <c r="G114" s="39"/>
      <c r="H114" s="39"/>
      <c r="I114" s="139"/>
      <c r="J114" s="39"/>
      <c r="K114" s="39"/>
      <c r="L114" s="43"/>
    </row>
    <row r="115" s="1" customFormat="1" ht="27.9" customHeight="1">
      <c r="B115" s="38"/>
      <c r="C115" s="32" t="s">
        <v>24</v>
      </c>
      <c r="D115" s="39"/>
      <c r="E115" s="39"/>
      <c r="F115" s="27" t="str">
        <f>E15</f>
        <v>SŽDC, s.o.</v>
      </c>
      <c r="G115" s="39"/>
      <c r="H115" s="39"/>
      <c r="I115" s="142" t="s">
        <v>32</v>
      </c>
      <c r="J115" s="36" t="str">
        <f>E21</f>
        <v>SG Geotechnika a.s.</v>
      </c>
      <c r="K115" s="39"/>
      <c r="L115" s="43"/>
    </row>
    <row r="116" s="1" customFormat="1" ht="27.9" customHeight="1">
      <c r="B116" s="38"/>
      <c r="C116" s="32" t="s">
        <v>30</v>
      </c>
      <c r="D116" s="39"/>
      <c r="E116" s="39"/>
      <c r="F116" s="27" t="str">
        <f>IF(E18="","",E18)</f>
        <v>Vyplň údaj</v>
      </c>
      <c r="G116" s="39"/>
      <c r="H116" s="39"/>
      <c r="I116" s="142" t="s">
        <v>37</v>
      </c>
      <c r="J116" s="36" t="str">
        <f>E24</f>
        <v>SG Geotechnika a.s.</v>
      </c>
      <c r="K116" s="39"/>
      <c r="L116" s="43"/>
    </row>
    <row r="117" s="1" customFormat="1" ht="10.32" customHeight="1">
      <c r="B117" s="38"/>
      <c r="C117" s="39"/>
      <c r="D117" s="39"/>
      <c r="E117" s="39"/>
      <c r="F117" s="39"/>
      <c r="G117" s="39"/>
      <c r="H117" s="39"/>
      <c r="I117" s="139"/>
      <c r="J117" s="39"/>
      <c r="K117" s="39"/>
      <c r="L117" s="43"/>
    </row>
    <row r="118" s="10" customFormat="1" ht="29.28" customHeight="1">
      <c r="B118" s="197"/>
      <c r="C118" s="198" t="s">
        <v>124</v>
      </c>
      <c r="D118" s="199" t="s">
        <v>64</v>
      </c>
      <c r="E118" s="199" t="s">
        <v>60</v>
      </c>
      <c r="F118" s="199" t="s">
        <v>61</v>
      </c>
      <c r="G118" s="199" t="s">
        <v>125</v>
      </c>
      <c r="H118" s="199" t="s">
        <v>126</v>
      </c>
      <c r="I118" s="200" t="s">
        <v>127</v>
      </c>
      <c r="J118" s="199" t="s">
        <v>117</v>
      </c>
      <c r="K118" s="201" t="s">
        <v>128</v>
      </c>
      <c r="L118" s="202"/>
      <c r="M118" s="95" t="s">
        <v>1</v>
      </c>
      <c r="N118" s="96" t="s">
        <v>43</v>
      </c>
      <c r="O118" s="96" t="s">
        <v>129</v>
      </c>
      <c r="P118" s="96" t="s">
        <v>130</v>
      </c>
      <c r="Q118" s="96" t="s">
        <v>131</v>
      </c>
      <c r="R118" s="96" t="s">
        <v>132</v>
      </c>
      <c r="S118" s="96" t="s">
        <v>133</v>
      </c>
      <c r="T118" s="97" t="s">
        <v>134</v>
      </c>
    </row>
    <row r="119" s="1" customFormat="1" ht="22.8" customHeight="1">
      <c r="B119" s="38"/>
      <c r="C119" s="102" t="s">
        <v>135</v>
      </c>
      <c r="D119" s="39"/>
      <c r="E119" s="39"/>
      <c r="F119" s="39"/>
      <c r="G119" s="39"/>
      <c r="H119" s="39"/>
      <c r="I119" s="139"/>
      <c r="J119" s="203">
        <f>BK119</f>
        <v>0</v>
      </c>
      <c r="K119" s="39"/>
      <c r="L119" s="43"/>
      <c r="M119" s="98"/>
      <c r="N119" s="99"/>
      <c r="O119" s="99"/>
      <c r="P119" s="204">
        <f>P120+P203</f>
        <v>0</v>
      </c>
      <c r="Q119" s="99"/>
      <c r="R119" s="204">
        <f>R120+R203</f>
        <v>0</v>
      </c>
      <c r="S119" s="99"/>
      <c r="T119" s="205">
        <f>T120+T203</f>
        <v>0</v>
      </c>
      <c r="AT119" s="17" t="s">
        <v>78</v>
      </c>
      <c r="AU119" s="17" t="s">
        <v>119</v>
      </c>
      <c r="BK119" s="206">
        <f>BK120+BK203</f>
        <v>0</v>
      </c>
    </row>
    <row r="120" s="11" customFormat="1" ht="25.92" customHeight="1">
      <c r="B120" s="207"/>
      <c r="C120" s="208"/>
      <c r="D120" s="209" t="s">
        <v>78</v>
      </c>
      <c r="E120" s="210" t="s">
        <v>136</v>
      </c>
      <c r="F120" s="210" t="s">
        <v>137</v>
      </c>
      <c r="G120" s="208"/>
      <c r="H120" s="208"/>
      <c r="I120" s="211"/>
      <c r="J120" s="212">
        <f>BK120</f>
        <v>0</v>
      </c>
      <c r="K120" s="208"/>
      <c r="L120" s="213"/>
      <c r="M120" s="214"/>
      <c r="N120" s="215"/>
      <c r="O120" s="215"/>
      <c r="P120" s="216">
        <f>P121</f>
        <v>0</v>
      </c>
      <c r="Q120" s="215"/>
      <c r="R120" s="216">
        <f>R121</f>
        <v>0</v>
      </c>
      <c r="S120" s="215"/>
      <c r="T120" s="217">
        <f>T121</f>
        <v>0</v>
      </c>
      <c r="AR120" s="218" t="s">
        <v>87</v>
      </c>
      <c r="AT120" s="219" t="s">
        <v>78</v>
      </c>
      <c r="AU120" s="219" t="s">
        <v>79</v>
      </c>
      <c r="AY120" s="218" t="s">
        <v>138</v>
      </c>
      <c r="BK120" s="220">
        <f>BK121</f>
        <v>0</v>
      </c>
    </row>
    <row r="121" s="11" customFormat="1" ht="22.8" customHeight="1">
      <c r="B121" s="207"/>
      <c r="C121" s="208"/>
      <c r="D121" s="209" t="s">
        <v>78</v>
      </c>
      <c r="E121" s="221" t="s">
        <v>139</v>
      </c>
      <c r="F121" s="221" t="s">
        <v>140</v>
      </c>
      <c r="G121" s="208"/>
      <c r="H121" s="208"/>
      <c r="I121" s="211"/>
      <c r="J121" s="222">
        <f>BK121</f>
        <v>0</v>
      </c>
      <c r="K121" s="208"/>
      <c r="L121" s="213"/>
      <c r="M121" s="214"/>
      <c r="N121" s="215"/>
      <c r="O121" s="215"/>
      <c r="P121" s="216">
        <f>SUM(P122:P202)</f>
        <v>0</v>
      </c>
      <c r="Q121" s="215"/>
      <c r="R121" s="216">
        <f>SUM(R122:R202)</f>
        <v>0</v>
      </c>
      <c r="S121" s="215"/>
      <c r="T121" s="217">
        <f>SUM(T122:T202)</f>
        <v>0</v>
      </c>
      <c r="AR121" s="218" t="s">
        <v>87</v>
      </c>
      <c r="AT121" s="219" t="s">
        <v>78</v>
      </c>
      <c r="AU121" s="219" t="s">
        <v>87</v>
      </c>
      <c r="AY121" s="218" t="s">
        <v>138</v>
      </c>
      <c r="BK121" s="220">
        <f>SUM(BK122:BK202)</f>
        <v>0</v>
      </c>
    </row>
    <row r="122" s="1" customFormat="1" ht="24" customHeight="1">
      <c r="B122" s="38"/>
      <c r="C122" s="223" t="s">
        <v>87</v>
      </c>
      <c r="D122" s="223" t="s">
        <v>141</v>
      </c>
      <c r="E122" s="224" t="s">
        <v>142</v>
      </c>
      <c r="F122" s="225" t="s">
        <v>143</v>
      </c>
      <c r="G122" s="226" t="s">
        <v>144</v>
      </c>
      <c r="H122" s="227">
        <v>21419.860000000001</v>
      </c>
      <c r="I122" s="228"/>
      <c r="J122" s="229">
        <f>ROUND(I122*H122,2)</f>
        <v>0</v>
      </c>
      <c r="K122" s="225" t="s">
        <v>145</v>
      </c>
      <c r="L122" s="230"/>
      <c r="M122" s="231" t="s">
        <v>1</v>
      </c>
      <c r="N122" s="232" t="s">
        <v>44</v>
      </c>
      <c r="O122" s="86"/>
      <c r="P122" s="233">
        <f>O122*H122</f>
        <v>0</v>
      </c>
      <c r="Q122" s="233">
        <v>0</v>
      </c>
      <c r="R122" s="233">
        <f>Q122*H122</f>
        <v>0</v>
      </c>
      <c r="S122" s="233">
        <v>0</v>
      </c>
      <c r="T122" s="234">
        <f>S122*H122</f>
        <v>0</v>
      </c>
      <c r="AR122" s="235" t="s">
        <v>146</v>
      </c>
      <c r="AT122" s="235" t="s">
        <v>141</v>
      </c>
      <c r="AU122" s="235" t="s">
        <v>89</v>
      </c>
      <c r="AY122" s="17" t="s">
        <v>138</v>
      </c>
      <c r="BE122" s="236">
        <f>IF(N122="základní",J122,0)</f>
        <v>0</v>
      </c>
      <c r="BF122" s="236">
        <f>IF(N122="snížená",J122,0)</f>
        <v>0</v>
      </c>
      <c r="BG122" s="236">
        <f>IF(N122="zákl. přenesená",J122,0)</f>
        <v>0</v>
      </c>
      <c r="BH122" s="236">
        <f>IF(N122="sníž. přenesená",J122,0)</f>
        <v>0</v>
      </c>
      <c r="BI122" s="236">
        <f>IF(N122="nulová",J122,0)</f>
        <v>0</v>
      </c>
      <c r="BJ122" s="17" t="s">
        <v>87</v>
      </c>
      <c r="BK122" s="236">
        <f>ROUND(I122*H122,2)</f>
        <v>0</v>
      </c>
      <c r="BL122" s="17" t="s">
        <v>147</v>
      </c>
      <c r="BM122" s="235" t="s">
        <v>89</v>
      </c>
    </row>
    <row r="123" s="12" customFormat="1">
      <c r="B123" s="237"/>
      <c r="C123" s="238"/>
      <c r="D123" s="239" t="s">
        <v>148</v>
      </c>
      <c r="E123" s="240" t="s">
        <v>1</v>
      </c>
      <c r="F123" s="241" t="s">
        <v>149</v>
      </c>
      <c r="G123" s="238"/>
      <c r="H123" s="240" t="s">
        <v>1</v>
      </c>
      <c r="I123" s="242"/>
      <c r="J123" s="238"/>
      <c r="K123" s="238"/>
      <c r="L123" s="243"/>
      <c r="M123" s="244"/>
      <c r="N123" s="245"/>
      <c r="O123" s="245"/>
      <c r="P123" s="245"/>
      <c r="Q123" s="245"/>
      <c r="R123" s="245"/>
      <c r="S123" s="245"/>
      <c r="T123" s="246"/>
      <c r="AT123" s="247" t="s">
        <v>148</v>
      </c>
      <c r="AU123" s="247" t="s">
        <v>89</v>
      </c>
      <c r="AV123" s="12" t="s">
        <v>87</v>
      </c>
      <c r="AW123" s="12" t="s">
        <v>36</v>
      </c>
      <c r="AX123" s="12" t="s">
        <v>79</v>
      </c>
      <c r="AY123" s="247" t="s">
        <v>138</v>
      </c>
    </row>
    <row r="124" s="13" customFormat="1">
      <c r="B124" s="248"/>
      <c r="C124" s="249"/>
      <c r="D124" s="239" t="s">
        <v>148</v>
      </c>
      <c r="E124" s="250" t="s">
        <v>1</v>
      </c>
      <c r="F124" s="251" t="s">
        <v>150</v>
      </c>
      <c r="G124" s="249"/>
      <c r="H124" s="252">
        <v>21419.860000000001</v>
      </c>
      <c r="I124" s="253"/>
      <c r="J124" s="249"/>
      <c r="K124" s="249"/>
      <c r="L124" s="254"/>
      <c r="M124" s="255"/>
      <c r="N124" s="256"/>
      <c r="O124" s="256"/>
      <c r="P124" s="256"/>
      <c r="Q124" s="256"/>
      <c r="R124" s="256"/>
      <c r="S124" s="256"/>
      <c r="T124" s="257"/>
      <c r="AT124" s="258" t="s">
        <v>148</v>
      </c>
      <c r="AU124" s="258" t="s">
        <v>89</v>
      </c>
      <c r="AV124" s="13" t="s">
        <v>89</v>
      </c>
      <c r="AW124" s="13" t="s">
        <v>36</v>
      </c>
      <c r="AX124" s="13" t="s">
        <v>79</v>
      </c>
      <c r="AY124" s="258" t="s">
        <v>138</v>
      </c>
    </row>
    <row r="125" s="14" customFormat="1">
      <c r="B125" s="259"/>
      <c r="C125" s="260"/>
      <c r="D125" s="239" t="s">
        <v>148</v>
      </c>
      <c r="E125" s="261" t="s">
        <v>1</v>
      </c>
      <c r="F125" s="262" t="s">
        <v>151</v>
      </c>
      <c r="G125" s="260"/>
      <c r="H125" s="263">
        <v>21419.860000000001</v>
      </c>
      <c r="I125" s="264"/>
      <c r="J125" s="260"/>
      <c r="K125" s="260"/>
      <c r="L125" s="265"/>
      <c r="M125" s="266"/>
      <c r="N125" s="267"/>
      <c r="O125" s="267"/>
      <c r="P125" s="267"/>
      <c r="Q125" s="267"/>
      <c r="R125" s="267"/>
      <c r="S125" s="267"/>
      <c r="T125" s="268"/>
      <c r="AT125" s="269" t="s">
        <v>148</v>
      </c>
      <c r="AU125" s="269" t="s">
        <v>89</v>
      </c>
      <c r="AV125" s="14" t="s">
        <v>147</v>
      </c>
      <c r="AW125" s="14" t="s">
        <v>36</v>
      </c>
      <c r="AX125" s="14" t="s">
        <v>87</v>
      </c>
      <c r="AY125" s="269" t="s">
        <v>138</v>
      </c>
    </row>
    <row r="126" s="1" customFormat="1" ht="24" customHeight="1">
      <c r="B126" s="38"/>
      <c r="C126" s="223" t="s">
        <v>89</v>
      </c>
      <c r="D126" s="223" t="s">
        <v>141</v>
      </c>
      <c r="E126" s="224" t="s">
        <v>152</v>
      </c>
      <c r="F126" s="225" t="s">
        <v>153</v>
      </c>
      <c r="G126" s="226" t="s">
        <v>144</v>
      </c>
      <c r="H126" s="227">
        <v>3879.6889999999999</v>
      </c>
      <c r="I126" s="228"/>
      <c r="J126" s="229">
        <f>ROUND(I126*H126,2)</f>
        <v>0</v>
      </c>
      <c r="K126" s="225" t="s">
        <v>145</v>
      </c>
      <c r="L126" s="230"/>
      <c r="M126" s="231" t="s">
        <v>1</v>
      </c>
      <c r="N126" s="232" t="s">
        <v>44</v>
      </c>
      <c r="O126" s="86"/>
      <c r="P126" s="233">
        <f>O126*H126</f>
        <v>0</v>
      </c>
      <c r="Q126" s="233">
        <v>0</v>
      </c>
      <c r="R126" s="233">
        <f>Q126*H126</f>
        <v>0</v>
      </c>
      <c r="S126" s="233">
        <v>0</v>
      </c>
      <c r="T126" s="234">
        <f>S126*H126</f>
        <v>0</v>
      </c>
      <c r="AR126" s="235" t="s">
        <v>146</v>
      </c>
      <c r="AT126" s="235" t="s">
        <v>141</v>
      </c>
      <c r="AU126" s="235" t="s">
        <v>89</v>
      </c>
      <c r="AY126" s="17" t="s">
        <v>138</v>
      </c>
      <c r="BE126" s="236">
        <f>IF(N126="základní",J126,0)</f>
        <v>0</v>
      </c>
      <c r="BF126" s="236">
        <f>IF(N126="snížená",J126,0)</f>
        <v>0</v>
      </c>
      <c r="BG126" s="236">
        <f>IF(N126="zákl. přenesená",J126,0)</f>
        <v>0</v>
      </c>
      <c r="BH126" s="236">
        <f>IF(N126="sníž. přenesená",J126,0)</f>
        <v>0</v>
      </c>
      <c r="BI126" s="236">
        <f>IF(N126="nulová",J126,0)</f>
        <v>0</v>
      </c>
      <c r="BJ126" s="17" t="s">
        <v>87</v>
      </c>
      <c r="BK126" s="236">
        <f>ROUND(I126*H126,2)</f>
        <v>0</v>
      </c>
      <c r="BL126" s="17" t="s">
        <v>147</v>
      </c>
      <c r="BM126" s="235" t="s">
        <v>147</v>
      </c>
    </row>
    <row r="127" s="12" customFormat="1">
      <c r="B127" s="237"/>
      <c r="C127" s="238"/>
      <c r="D127" s="239" t="s">
        <v>148</v>
      </c>
      <c r="E127" s="240" t="s">
        <v>1</v>
      </c>
      <c r="F127" s="241" t="s">
        <v>154</v>
      </c>
      <c r="G127" s="238"/>
      <c r="H127" s="240" t="s">
        <v>1</v>
      </c>
      <c r="I127" s="242"/>
      <c r="J127" s="238"/>
      <c r="K127" s="238"/>
      <c r="L127" s="243"/>
      <c r="M127" s="244"/>
      <c r="N127" s="245"/>
      <c r="O127" s="245"/>
      <c r="P127" s="245"/>
      <c r="Q127" s="245"/>
      <c r="R127" s="245"/>
      <c r="S127" s="245"/>
      <c r="T127" s="246"/>
      <c r="AT127" s="247" t="s">
        <v>148</v>
      </c>
      <c r="AU127" s="247" t="s">
        <v>89</v>
      </c>
      <c r="AV127" s="12" t="s">
        <v>87</v>
      </c>
      <c r="AW127" s="12" t="s">
        <v>36</v>
      </c>
      <c r="AX127" s="12" t="s">
        <v>79</v>
      </c>
      <c r="AY127" s="247" t="s">
        <v>138</v>
      </c>
    </row>
    <row r="128" s="13" customFormat="1">
      <c r="B128" s="248"/>
      <c r="C128" s="249"/>
      <c r="D128" s="239" t="s">
        <v>148</v>
      </c>
      <c r="E128" s="250" t="s">
        <v>1</v>
      </c>
      <c r="F128" s="251" t="s">
        <v>155</v>
      </c>
      <c r="G128" s="249"/>
      <c r="H128" s="252">
        <v>3879.6889999999999</v>
      </c>
      <c r="I128" s="253"/>
      <c r="J128" s="249"/>
      <c r="K128" s="249"/>
      <c r="L128" s="254"/>
      <c r="M128" s="255"/>
      <c r="N128" s="256"/>
      <c r="O128" s="256"/>
      <c r="P128" s="256"/>
      <c r="Q128" s="256"/>
      <c r="R128" s="256"/>
      <c r="S128" s="256"/>
      <c r="T128" s="257"/>
      <c r="AT128" s="258" t="s">
        <v>148</v>
      </c>
      <c r="AU128" s="258" t="s">
        <v>89</v>
      </c>
      <c r="AV128" s="13" t="s">
        <v>89</v>
      </c>
      <c r="AW128" s="13" t="s">
        <v>36</v>
      </c>
      <c r="AX128" s="13" t="s">
        <v>79</v>
      </c>
      <c r="AY128" s="258" t="s">
        <v>138</v>
      </c>
    </row>
    <row r="129" s="14" customFormat="1">
      <c r="B129" s="259"/>
      <c r="C129" s="260"/>
      <c r="D129" s="239" t="s">
        <v>148</v>
      </c>
      <c r="E129" s="261" t="s">
        <v>1</v>
      </c>
      <c r="F129" s="262" t="s">
        <v>151</v>
      </c>
      <c r="G129" s="260"/>
      <c r="H129" s="263">
        <v>3879.6889999999999</v>
      </c>
      <c r="I129" s="264"/>
      <c r="J129" s="260"/>
      <c r="K129" s="260"/>
      <c r="L129" s="265"/>
      <c r="M129" s="266"/>
      <c r="N129" s="267"/>
      <c r="O129" s="267"/>
      <c r="P129" s="267"/>
      <c r="Q129" s="267"/>
      <c r="R129" s="267"/>
      <c r="S129" s="267"/>
      <c r="T129" s="268"/>
      <c r="AT129" s="269" t="s">
        <v>148</v>
      </c>
      <c r="AU129" s="269" t="s">
        <v>89</v>
      </c>
      <c r="AV129" s="14" t="s">
        <v>147</v>
      </c>
      <c r="AW129" s="14" t="s">
        <v>36</v>
      </c>
      <c r="AX129" s="14" t="s">
        <v>87</v>
      </c>
      <c r="AY129" s="269" t="s">
        <v>138</v>
      </c>
    </row>
    <row r="130" s="1" customFormat="1" ht="24" customHeight="1">
      <c r="B130" s="38"/>
      <c r="C130" s="223" t="s">
        <v>156</v>
      </c>
      <c r="D130" s="223" t="s">
        <v>141</v>
      </c>
      <c r="E130" s="224" t="s">
        <v>157</v>
      </c>
      <c r="F130" s="225" t="s">
        <v>158</v>
      </c>
      <c r="G130" s="226" t="s">
        <v>159</v>
      </c>
      <c r="H130" s="227">
        <v>38235.169999999998</v>
      </c>
      <c r="I130" s="228"/>
      <c r="J130" s="229">
        <f>ROUND(I130*H130,2)</f>
        <v>0</v>
      </c>
      <c r="K130" s="225" t="s">
        <v>145</v>
      </c>
      <c r="L130" s="230"/>
      <c r="M130" s="231" t="s">
        <v>1</v>
      </c>
      <c r="N130" s="232" t="s">
        <v>44</v>
      </c>
      <c r="O130" s="86"/>
      <c r="P130" s="233">
        <f>O130*H130</f>
        <v>0</v>
      </c>
      <c r="Q130" s="233">
        <v>0</v>
      </c>
      <c r="R130" s="233">
        <f>Q130*H130</f>
        <v>0</v>
      </c>
      <c r="S130" s="233">
        <v>0</v>
      </c>
      <c r="T130" s="234">
        <f>S130*H130</f>
        <v>0</v>
      </c>
      <c r="AR130" s="235" t="s">
        <v>146</v>
      </c>
      <c r="AT130" s="235" t="s">
        <v>141</v>
      </c>
      <c r="AU130" s="235" t="s">
        <v>89</v>
      </c>
      <c r="AY130" s="17" t="s">
        <v>138</v>
      </c>
      <c r="BE130" s="236">
        <f>IF(N130="základní",J130,0)</f>
        <v>0</v>
      </c>
      <c r="BF130" s="236">
        <f>IF(N130="snížená",J130,0)</f>
        <v>0</v>
      </c>
      <c r="BG130" s="236">
        <f>IF(N130="zákl. přenesená",J130,0)</f>
        <v>0</v>
      </c>
      <c r="BH130" s="236">
        <f>IF(N130="sníž. přenesená",J130,0)</f>
        <v>0</v>
      </c>
      <c r="BI130" s="236">
        <f>IF(N130="nulová",J130,0)</f>
        <v>0</v>
      </c>
      <c r="BJ130" s="17" t="s">
        <v>87</v>
      </c>
      <c r="BK130" s="236">
        <f>ROUND(I130*H130,2)</f>
        <v>0</v>
      </c>
      <c r="BL130" s="17" t="s">
        <v>147</v>
      </c>
      <c r="BM130" s="235" t="s">
        <v>160</v>
      </c>
    </row>
    <row r="131" s="12" customFormat="1">
      <c r="B131" s="237"/>
      <c r="C131" s="238"/>
      <c r="D131" s="239" t="s">
        <v>148</v>
      </c>
      <c r="E131" s="240" t="s">
        <v>1</v>
      </c>
      <c r="F131" s="241" t="s">
        <v>161</v>
      </c>
      <c r="G131" s="238"/>
      <c r="H131" s="240" t="s">
        <v>1</v>
      </c>
      <c r="I131" s="242"/>
      <c r="J131" s="238"/>
      <c r="K131" s="238"/>
      <c r="L131" s="243"/>
      <c r="M131" s="244"/>
      <c r="N131" s="245"/>
      <c r="O131" s="245"/>
      <c r="P131" s="245"/>
      <c r="Q131" s="245"/>
      <c r="R131" s="245"/>
      <c r="S131" s="245"/>
      <c r="T131" s="246"/>
      <c r="AT131" s="247" t="s">
        <v>148</v>
      </c>
      <c r="AU131" s="247" t="s">
        <v>89</v>
      </c>
      <c r="AV131" s="12" t="s">
        <v>87</v>
      </c>
      <c r="AW131" s="12" t="s">
        <v>36</v>
      </c>
      <c r="AX131" s="12" t="s">
        <v>79</v>
      </c>
      <c r="AY131" s="247" t="s">
        <v>138</v>
      </c>
    </row>
    <row r="132" s="13" customFormat="1">
      <c r="B132" s="248"/>
      <c r="C132" s="249"/>
      <c r="D132" s="239" t="s">
        <v>148</v>
      </c>
      <c r="E132" s="250" t="s">
        <v>1</v>
      </c>
      <c r="F132" s="251" t="s">
        <v>162</v>
      </c>
      <c r="G132" s="249"/>
      <c r="H132" s="252">
        <v>34337.599999999999</v>
      </c>
      <c r="I132" s="253"/>
      <c r="J132" s="249"/>
      <c r="K132" s="249"/>
      <c r="L132" s="254"/>
      <c r="M132" s="255"/>
      <c r="N132" s="256"/>
      <c r="O132" s="256"/>
      <c r="P132" s="256"/>
      <c r="Q132" s="256"/>
      <c r="R132" s="256"/>
      <c r="S132" s="256"/>
      <c r="T132" s="257"/>
      <c r="AT132" s="258" t="s">
        <v>148</v>
      </c>
      <c r="AU132" s="258" t="s">
        <v>89</v>
      </c>
      <c r="AV132" s="13" t="s">
        <v>89</v>
      </c>
      <c r="AW132" s="13" t="s">
        <v>36</v>
      </c>
      <c r="AX132" s="13" t="s">
        <v>79</v>
      </c>
      <c r="AY132" s="258" t="s">
        <v>138</v>
      </c>
    </row>
    <row r="133" s="12" customFormat="1">
      <c r="B133" s="237"/>
      <c r="C133" s="238"/>
      <c r="D133" s="239" t="s">
        <v>148</v>
      </c>
      <c r="E133" s="240" t="s">
        <v>1</v>
      </c>
      <c r="F133" s="241" t="s">
        <v>163</v>
      </c>
      <c r="G133" s="238"/>
      <c r="H133" s="240" t="s">
        <v>1</v>
      </c>
      <c r="I133" s="242"/>
      <c r="J133" s="238"/>
      <c r="K133" s="238"/>
      <c r="L133" s="243"/>
      <c r="M133" s="244"/>
      <c r="N133" s="245"/>
      <c r="O133" s="245"/>
      <c r="P133" s="245"/>
      <c r="Q133" s="245"/>
      <c r="R133" s="245"/>
      <c r="S133" s="245"/>
      <c r="T133" s="246"/>
      <c r="AT133" s="247" t="s">
        <v>148</v>
      </c>
      <c r="AU133" s="247" t="s">
        <v>89</v>
      </c>
      <c r="AV133" s="12" t="s">
        <v>87</v>
      </c>
      <c r="AW133" s="12" t="s">
        <v>36</v>
      </c>
      <c r="AX133" s="12" t="s">
        <v>79</v>
      </c>
      <c r="AY133" s="247" t="s">
        <v>138</v>
      </c>
    </row>
    <row r="134" s="13" customFormat="1">
      <c r="B134" s="248"/>
      <c r="C134" s="249"/>
      <c r="D134" s="239" t="s">
        <v>148</v>
      </c>
      <c r="E134" s="250" t="s">
        <v>1</v>
      </c>
      <c r="F134" s="251" t="s">
        <v>164</v>
      </c>
      <c r="G134" s="249"/>
      <c r="H134" s="252">
        <v>3897.5700000000002</v>
      </c>
      <c r="I134" s="253"/>
      <c r="J134" s="249"/>
      <c r="K134" s="249"/>
      <c r="L134" s="254"/>
      <c r="M134" s="255"/>
      <c r="N134" s="256"/>
      <c r="O134" s="256"/>
      <c r="P134" s="256"/>
      <c r="Q134" s="256"/>
      <c r="R134" s="256"/>
      <c r="S134" s="256"/>
      <c r="T134" s="257"/>
      <c r="AT134" s="258" t="s">
        <v>148</v>
      </c>
      <c r="AU134" s="258" t="s">
        <v>89</v>
      </c>
      <c r="AV134" s="13" t="s">
        <v>89</v>
      </c>
      <c r="AW134" s="13" t="s">
        <v>36</v>
      </c>
      <c r="AX134" s="13" t="s">
        <v>79</v>
      </c>
      <c r="AY134" s="258" t="s">
        <v>138</v>
      </c>
    </row>
    <row r="135" s="14" customFormat="1">
      <c r="B135" s="259"/>
      <c r="C135" s="260"/>
      <c r="D135" s="239" t="s">
        <v>148</v>
      </c>
      <c r="E135" s="261" t="s">
        <v>1</v>
      </c>
      <c r="F135" s="262" t="s">
        <v>151</v>
      </c>
      <c r="G135" s="260"/>
      <c r="H135" s="263">
        <v>38235.169999999998</v>
      </c>
      <c r="I135" s="264"/>
      <c r="J135" s="260"/>
      <c r="K135" s="260"/>
      <c r="L135" s="265"/>
      <c r="M135" s="266"/>
      <c r="N135" s="267"/>
      <c r="O135" s="267"/>
      <c r="P135" s="267"/>
      <c r="Q135" s="267"/>
      <c r="R135" s="267"/>
      <c r="S135" s="267"/>
      <c r="T135" s="268"/>
      <c r="AT135" s="269" t="s">
        <v>148</v>
      </c>
      <c r="AU135" s="269" t="s">
        <v>89</v>
      </c>
      <c r="AV135" s="14" t="s">
        <v>147</v>
      </c>
      <c r="AW135" s="14" t="s">
        <v>36</v>
      </c>
      <c r="AX135" s="14" t="s">
        <v>87</v>
      </c>
      <c r="AY135" s="269" t="s">
        <v>138</v>
      </c>
    </row>
    <row r="136" s="1" customFormat="1" ht="24" customHeight="1">
      <c r="B136" s="38"/>
      <c r="C136" s="223" t="s">
        <v>147</v>
      </c>
      <c r="D136" s="223" t="s">
        <v>141</v>
      </c>
      <c r="E136" s="224" t="s">
        <v>165</v>
      </c>
      <c r="F136" s="225" t="s">
        <v>166</v>
      </c>
      <c r="G136" s="226" t="s">
        <v>159</v>
      </c>
      <c r="H136" s="227">
        <v>14137.200000000001</v>
      </c>
      <c r="I136" s="228"/>
      <c r="J136" s="229">
        <f>ROUND(I136*H136,2)</f>
        <v>0</v>
      </c>
      <c r="K136" s="225" t="s">
        <v>145</v>
      </c>
      <c r="L136" s="230"/>
      <c r="M136" s="231" t="s">
        <v>1</v>
      </c>
      <c r="N136" s="232" t="s">
        <v>44</v>
      </c>
      <c r="O136" s="86"/>
      <c r="P136" s="233">
        <f>O136*H136</f>
        <v>0</v>
      </c>
      <c r="Q136" s="233">
        <v>0</v>
      </c>
      <c r="R136" s="233">
        <f>Q136*H136</f>
        <v>0</v>
      </c>
      <c r="S136" s="233">
        <v>0</v>
      </c>
      <c r="T136" s="234">
        <f>S136*H136</f>
        <v>0</v>
      </c>
      <c r="AR136" s="235" t="s">
        <v>146</v>
      </c>
      <c r="AT136" s="235" t="s">
        <v>141</v>
      </c>
      <c r="AU136" s="235" t="s">
        <v>89</v>
      </c>
      <c r="AY136" s="17" t="s">
        <v>138</v>
      </c>
      <c r="BE136" s="236">
        <f>IF(N136="základní",J136,0)</f>
        <v>0</v>
      </c>
      <c r="BF136" s="236">
        <f>IF(N136="snížená",J136,0)</f>
        <v>0</v>
      </c>
      <c r="BG136" s="236">
        <f>IF(N136="zákl. přenesená",J136,0)</f>
        <v>0</v>
      </c>
      <c r="BH136" s="236">
        <f>IF(N136="sníž. přenesená",J136,0)</f>
        <v>0</v>
      </c>
      <c r="BI136" s="236">
        <f>IF(N136="nulová",J136,0)</f>
        <v>0</v>
      </c>
      <c r="BJ136" s="17" t="s">
        <v>87</v>
      </c>
      <c r="BK136" s="236">
        <f>ROUND(I136*H136,2)</f>
        <v>0</v>
      </c>
      <c r="BL136" s="17" t="s">
        <v>147</v>
      </c>
      <c r="BM136" s="235" t="s">
        <v>146</v>
      </c>
    </row>
    <row r="137" s="13" customFormat="1">
      <c r="B137" s="248"/>
      <c r="C137" s="249"/>
      <c r="D137" s="239" t="s">
        <v>148</v>
      </c>
      <c r="E137" s="250" t="s">
        <v>1</v>
      </c>
      <c r="F137" s="251" t="s">
        <v>167</v>
      </c>
      <c r="G137" s="249"/>
      <c r="H137" s="252">
        <v>14137.200000000001</v>
      </c>
      <c r="I137" s="253"/>
      <c r="J137" s="249"/>
      <c r="K137" s="249"/>
      <c r="L137" s="254"/>
      <c r="M137" s="255"/>
      <c r="N137" s="256"/>
      <c r="O137" s="256"/>
      <c r="P137" s="256"/>
      <c r="Q137" s="256"/>
      <c r="R137" s="256"/>
      <c r="S137" s="256"/>
      <c r="T137" s="257"/>
      <c r="AT137" s="258" t="s">
        <v>148</v>
      </c>
      <c r="AU137" s="258" t="s">
        <v>89</v>
      </c>
      <c r="AV137" s="13" t="s">
        <v>89</v>
      </c>
      <c r="AW137" s="13" t="s">
        <v>36</v>
      </c>
      <c r="AX137" s="13" t="s">
        <v>79</v>
      </c>
      <c r="AY137" s="258" t="s">
        <v>138</v>
      </c>
    </row>
    <row r="138" s="14" customFormat="1">
      <c r="B138" s="259"/>
      <c r="C138" s="260"/>
      <c r="D138" s="239" t="s">
        <v>148</v>
      </c>
      <c r="E138" s="261" t="s">
        <v>1</v>
      </c>
      <c r="F138" s="262" t="s">
        <v>151</v>
      </c>
      <c r="G138" s="260"/>
      <c r="H138" s="263">
        <v>14137.200000000001</v>
      </c>
      <c r="I138" s="264"/>
      <c r="J138" s="260"/>
      <c r="K138" s="260"/>
      <c r="L138" s="265"/>
      <c r="M138" s="266"/>
      <c r="N138" s="267"/>
      <c r="O138" s="267"/>
      <c r="P138" s="267"/>
      <c r="Q138" s="267"/>
      <c r="R138" s="267"/>
      <c r="S138" s="267"/>
      <c r="T138" s="268"/>
      <c r="AT138" s="269" t="s">
        <v>148</v>
      </c>
      <c r="AU138" s="269" t="s">
        <v>89</v>
      </c>
      <c r="AV138" s="14" t="s">
        <v>147</v>
      </c>
      <c r="AW138" s="14" t="s">
        <v>36</v>
      </c>
      <c r="AX138" s="14" t="s">
        <v>87</v>
      </c>
      <c r="AY138" s="269" t="s">
        <v>138</v>
      </c>
    </row>
    <row r="139" s="1" customFormat="1" ht="24" customHeight="1">
      <c r="B139" s="38"/>
      <c r="C139" s="223" t="s">
        <v>139</v>
      </c>
      <c r="D139" s="223" t="s">
        <v>141</v>
      </c>
      <c r="E139" s="224" t="s">
        <v>168</v>
      </c>
      <c r="F139" s="225" t="s">
        <v>169</v>
      </c>
      <c r="G139" s="226" t="s">
        <v>170</v>
      </c>
      <c r="H139" s="227">
        <v>280</v>
      </c>
      <c r="I139" s="228"/>
      <c r="J139" s="229">
        <f>ROUND(I139*H139,2)</f>
        <v>0</v>
      </c>
      <c r="K139" s="225" t="s">
        <v>145</v>
      </c>
      <c r="L139" s="230"/>
      <c r="M139" s="231" t="s">
        <v>1</v>
      </c>
      <c r="N139" s="232" t="s">
        <v>44</v>
      </c>
      <c r="O139" s="86"/>
      <c r="P139" s="233">
        <f>O139*H139</f>
        <v>0</v>
      </c>
      <c r="Q139" s="233">
        <v>0</v>
      </c>
      <c r="R139" s="233">
        <f>Q139*H139</f>
        <v>0</v>
      </c>
      <c r="S139" s="233">
        <v>0</v>
      </c>
      <c r="T139" s="234">
        <f>S139*H139</f>
        <v>0</v>
      </c>
      <c r="AR139" s="235" t="s">
        <v>146</v>
      </c>
      <c r="AT139" s="235" t="s">
        <v>141</v>
      </c>
      <c r="AU139" s="235" t="s">
        <v>89</v>
      </c>
      <c r="AY139" s="17" t="s">
        <v>138</v>
      </c>
      <c r="BE139" s="236">
        <f>IF(N139="základní",J139,0)</f>
        <v>0</v>
      </c>
      <c r="BF139" s="236">
        <f>IF(N139="snížená",J139,0)</f>
        <v>0</v>
      </c>
      <c r="BG139" s="236">
        <f>IF(N139="zákl. přenesená",J139,0)</f>
        <v>0</v>
      </c>
      <c r="BH139" s="236">
        <f>IF(N139="sníž. přenesená",J139,0)</f>
        <v>0</v>
      </c>
      <c r="BI139" s="236">
        <f>IF(N139="nulová",J139,0)</f>
        <v>0</v>
      </c>
      <c r="BJ139" s="17" t="s">
        <v>87</v>
      </c>
      <c r="BK139" s="236">
        <f>ROUND(I139*H139,2)</f>
        <v>0</v>
      </c>
      <c r="BL139" s="17" t="s">
        <v>147</v>
      </c>
      <c r="BM139" s="235" t="s">
        <v>171</v>
      </c>
    </row>
    <row r="140" s="1" customFormat="1">
      <c r="B140" s="38"/>
      <c r="C140" s="39"/>
      <c r="D140" s="239" t="s">
        <v>172</v>
      </c>
      <c r="E140" s="39"/>
      <c r="F140" s="270" t="s">
        <v>173</v>
      </c>
      <c r="G140" s="39"/>
      <c r="H140" s="39"/>
      <c r="I140" s="139"/>
      <c r="J140" s="39"/>
      <c r="K140" s="39"/>
      <c r="L140" s="43"/>
      <c r="M140" s="271"/>
      <c r="N140" s="86"/>
      <c r="O140" s="86"/>
      <c r="P140" s="86"/>
      <c r="Q140" s="86"/>
      <c r="R140" s="86"/>
      <c r="S140" s="86"/>
      <c r="T140" s="87"/>
      <c r="AT140" s="17" t="s">
        <v>172</v>
      </c>
      <c r="AU140" s="17" t="s">
        <v>89</v>
      </c>
    </row>
    <row r="141" s="1" customFormat="1" ht="24" customHeight="1">
      <c r="B141" s="38"/>
      <c r="C141" s="223" t="s">
        <v>160</v>
      </c>
      <c r="D141" s="223" t="s">
        <v>141</v>
      </c>
      <c r="E141" s="224" t="s">
        <v>174</v>
      </c>
      <c r="F141" s="225" t="s">
        <v>175</v>
      </c>
      <c r="G141" s="226" t="s">
        <v>176</v>
      </c>
      <c r="H141" s="227">
        <v>29.73</v>
      </c>
      <c r="I141" s="228"/>
      <c r="J141" s="229">
        <f>ROUND(I141*H141,2)</f>
        <v>0</v>
      </c>
      <c r="K141" s="225" t="s">
        <v>145</v>
      </c>
      <c r="L141" s="230"/>
      <c r="M141" s="231" t="s">
        <v>1</v>
      </c>
      <c r="N141" s="232" t="s">
        <v>44</v>
      </c>
      <c r="O141" s="86"/>
      <c r="P141" s="233">
        <f>O141*H141</f>
        <v>0</v>
      </c>
      <c r="Q141" s="233">
        <v>0</v>
      </c>
      <c r="R141" s="233">
        <f>Q141*H141</f>
        <v>0</v>
      </c>
      <c r="S141" s="233">
        <v>0</v>
      </c>
      <c r="T141" s="234">
        <f>S141*H141</f>
        <v>0</v>
      </c>
      <c r="AR141" s="235" t="s">
        <v>146</v>
      </c>
      <c r="AT141" s="235" t="s">
        <v>141</v>
      </c>
      <c r="AU141" s="235" t="s">
        <v>89</v>
      </c>
      <c r="AY141" s="17" t="s">
        <v>138</v>
      </c>
      <c r="BE141" s="236">
        <f>IF(N141="základní",J141,0)</f>
        <v>0</v>
      </c>
      <c r="BF141" s="236">
        <f>IF(N141="snížená",J141,0)</f>
        <v>0</v>
      </c>
      <c r="BG141" s="236">
        <f>IF(N141="zákl. přenesená",J141,0)</f>
        <v>0</v>
      </c>
      <c r="BH141" s="236">
        <f>IF(N141="sníž. přenesená",J141,0)</f>
        <v>0</v>
      </c>
      <c r="BI141" s="236">
        <f>IF(N141="nulová",J141,0)</f>
        <v>0</v>
      </c>
      <c r="BJ141" s="17" t="s">
        <v>87</v>
      </c>
      <c r="BK141" s="236">
        <f>ROUND(I141*H141,2)</f>
        <v>0</v>
      </c>
      <c r="BL141" s="17" t="s">
        <v>147</v>
      </c>
      <c r="BM141" s="235" t="s">
        <v>177</v>
      </c>
    </row>
    <row r="142" s="1" customFormat="1" ht="24" customHeight="1">
      <c r="B142" s="38"/>
      <c r="C142" s="223" t="s">
        <v>178</v>
      </c>
      <c r="D142" s="223" t="s">
        <v>141</v>
      </c>
      <c r="E142" s="224" t="s">
        <v>179</v>
      </c>
      <c r="F142" s="225" t="s">
        <v>180</v>
      </c>
      <c r="G142" s="226" t="s">
        <v>170</v>
      </c>
      <c r="H142" s="227">
        <v>992</v>
      </c>
      <c r="I142" s="228"/>
      <c r="J142" s="229">
        <f>ROUND(I142*H142,2)</f>
        <v>0</v>
      </c>
      <c r="K142" s="225" t="s">
        <v>145</v>
      </c>
      <c r="L142" s="230"/>
      <c r="M142" s="231" t="s">
        <v>1</v>
      </c>
      <c r="N142" s="232" t="s">
        <v>44</v>
      </c>
      <c r="O142" s="86"/>
      <c r="P142" s="233">
        <f>O142*H142</f>
        <v>0</v>
      </c>
      <c r="Q142" s="233">
        <v>0</v>
      </c>
      <c r="R142" s="233">
        <f>Q142*H142</f>
        <v>0</v>
      </c>
      <c r="S142" s="233">
        <v>0</v>
      </c>
      <c r="T142" s="234">
        <f>S142*H142</f>
        <v>0</v>
      </c>
      <c r="AR142" s="235" t="s">
        <v>146</v>
      </c>
      <c r="AT142" s="235" t="s">
        <v>141</v>
      </c>
      <c r="AU142" s="235" t="s">
        <v>89</v>
      </c>
      <c r="AY142" s="17" t="s">
        <v>138</v>
      </c>
      <c r="BE142" s="236">
        <f>IF(N142="základní",J142,0)</f>
        <v>0</v>
      </c>
      <c r="BF142" s="236">
        <f>IF(N142="snížená",J142,0)</f>
        <v>0</v>
      </c>
      <c r="BG142" s="236">
        <f>IF(N142="zákl. přenesená",J142,0)</f>
        <v>0</v>
      </c>
      <c r="BH142" s="236">
        <f>IF(N142="sníž. přenesená",J142,0)</f>
        <v>0</v>
      </c>
      <c r="BI142" s="236">
        <f>IF(N142="nulová",J142,0)</f>
        <v>0</v>
      </c>
      <c r="BJ142" s="17" t="s">
        <v>87</v>
      </c>
      <c r="BK142" s="236">
        <f>ROUND(I142*H142,2)</f>
        <v>0</v>
      </c>
      <c r="BL142" s="17" t="s">
        <v>147</v>
      </c>
      <c r="BM142" s="235" t="s">
        <v>181</v>
      </c>
    </row>
    <row r="143" s="1" customFormat="1" ht="24" customHeight="1">
      <c r="B143" s="38"/>
      <c r="C143" s="272" t="s">
        <v>146</v>
      </c>
      <c r="D143" s="272" t="s">
        <v>182</v>
      </c>
      <c r="E143" s="273" t="s">
        <v>183</v>
      </c>
      <c r="F143" s="274" t="s">
        <v>184</v>
      </c>
      <c r="G143" s="275" t="s">
        <v>159</v>
      </c>
      <c r="H143" s="276">
        <v>1150</v>
      </c>
      <c r="I143" s="277"/>
      <c r="J143" s="278">
        <f>ROUND(I143*H143,2)</f>
        <v>0</v>
      </c>
      <c r="K143" s="274" t="s">
        <v>145</v>
      </c>
      <c r="L143" s="43"/>
      <c r="M143" s="279" t="s">
        <v>1</v>
      </c>
      <c r="N143" s="280" t="s">
        <v>44</v>
      </c>
      <c r="O143" s="86"/>
      <c r="P143" s="233">
        <f>O143*H143</f>
        <v>0</v>
      </c>
      <c r="Q143" s="233">
        <v>0</v>
      </c>
      <c r="R143" s="233">
        <f>Q143*H143</f>
        <v>0</v>
      </c>
      <c r="S143" s="233">
        <v>0</v>
      </c>
      <c r="T143" s="234">
        <f>S143*H143</f>
        <v>0</v>
      </c>
      <c r="AR143" s="235" t="s">
        <v>147</v>
      </c>
      <c r="AT143" s="235" t="s">
        <v>182</v>
      </c>
      <c r="AU143" s="235" t="s">
        <v>89</v>
      </c>
      <c r="AY143" s="17" t="s">
        <v>138</v>
      </c>
      <c r="BE143" s="236">
        <f>IF(N143="základní",J143,0)</f>
        <v>0</v>
      </c>
      <c r="BF143" s="236">
        <f>IF(N143="snížená",J143,0)</f>
        <v>0</v>
      </c>
      <c r="BG143" s="236">
        <f>IF(N143="zákl. přenesená",J143,0)</f>
        <v>0</v>
      </c>
      <c r="BH143" s="236">
        <f>IF(N143="sníž. přenesená",J143,0)</f>
        <v>0</v>
      </c>
      <c r="BI143" s="236">
        <f>IF(N143="nulová",J143,0)</f>
        <v>0</v>
      </c>
      <c r="BJ143" s="17" t="s">
        <v>87</v>
      </c>
      <c r="BK143" s="236">
        <f>ROUND(I143*H143,2)</f>
        <v>0</v>
      </c>
      <c r="BL143" s="17" t="s">
        <v>147</v>
      </c>
      <c r="BM143" s="235" t="s">
        <v>185</v>
      </c>
    </row>
    <row r="144" s="1" customFormat="1">
      <c r="B144" s="38"/>
      <c r="C144" s="39"/>
      <c r="D144" s="239" t="s">
        <v>172</v>
      </c>
      <c r="E144" s="39"/>
      <c r="F144" s="270" t="s">
        <v>186</v>
      </c>
      <c r="G144" s="39"/>
      <c r="H144" s="39"/>
      <c r="I144" s="139"/>
      <c r="J144" s="39"/>
      <c r="K144" s="39"/>
      <c r="L144" s="43"/>
      <c r="M144" s="271"/>
      <c r="N144" s="86"/>
      <c r="O144" s="86"/>
      <c r="P144" s="86"/>
      <c r="Q144" s="86"/>
      <c r="R144" s="86"/>
      <c r="S144" s="86"/>
      <c r="T144" s="87"/>
      <c r="AT144" s="17" t="s">
        <v>172</v>
      </c>
      <c r="AU144" s="17" t="s">
        <v>89</v>
      </c>
    </row>
    <row r="145" s="13" customFormat="1">
      <c r="B145" s="248"/>
      <c r="C145" s="249"/>
      <c r="D145" s="239" t="s">
        <v>148</v>
      </c>
      <c r="E145" s="250" t="s">
        <v>1</v>
      </c>
      <c r="F145" s="251" t="s">
        <v>187</v>
      </c>
      <c r="G145" s="249"/>
      <c r="H145" s="252">
        <v>1150</v>
      </c>
      <c r="I145" s="253"/>
      <c r="J145" s="249"/>
      <c r="K145" s="249"/>
      <c r="L145" s="254"/>
      <c r="M145" s="255"/>
      <c r="N145" s="256"/>
      <c r="O145" s="256"/>
      <c r="P145" s="256"/>
      <c r="Q145" s="256"/>
      <c r="R145" s="256"/>
      <c r="S145" s="256"/>
      <c r="T145" s="257"/>
      <c r="AT145" s="258" t="s">
        <v>148</v>
      </c>
      <c r="AU145" s="258" t="s">
        <v>89</v>
      </c>
      <c r="AV145" s="13" t="s">
        <v>89</v>
      </c>
      <c r="AW145" s="13" t="s">
        <v>36</v>
      </c>
      <c r="AX145" s="13" t="s">
        <v>79</v>
      </c>
      <c r="AY145" s="258" t="s">
        <v>138</v>
      </c>
    </row>
    <row r="146" s="14" customFormat="1">
      <c r="B146" s="259"/>
      <c r="C146" s="260"/>
      <c r="D146" s="239" t="s">
        <v>148</v>
      </c>
      <c r="E146" s="261" t="s">
        <v>1</v>
      </c>
      <c r="F146" s="262" t="s">
        <v>151</v>
      </c>
      <c r="G146" s="260"/>
      <c r="H146" s="263">
        <v>1150</v>
      </c>
      <c r="I146" s="264"/>
      <c r="J146" s="260"/>
      <c r="K146" s="260"/>
      <c r="L146" s="265"/>
      <c r="M146" s="266"/>
      <c r="N146" s="267"/>
      <c r="O146" s="267"/>
      <c r="P146" s="267"/>
      <c r="Q146" s="267"/>
      <c r="R146" s="267"/>
      <c r="S146" s="267"/>
      <c r="T146" s="268"/>
      <c r="AT146" s="269" t="s">
        <v>148</v>
      </c>
      <c r="AU146" s="269" t="s">
        <v>89</v>
      </c>
      <c r="AV146" s="14" t="s">
        <v>147</v>
      </c>
      <c r="AW146" s="14" t="s">
        <v>36</v>
      </c>
      <c r="AX146" s="14" t="s">
        <v>87</v>
      </c>
      <c r="AY146" s="269" t="s">
        <v>138</v>
      </c>
    </row>
    <row r="147" s="1" customFormat="1" ht="24" customHeight="1">
      <c r="B147" s="38"/>
      <c r="C147" s="272" t="s">
        <v>188</v>
      </c>
      <c r="D147" s="272" t="s">
        <v>182</v>
      </c>
      <c r="E147" s="273" t="s">
        <v>189</v>
      </c>
      <c r="F147" s="274" t="s">
        <v>190</v>
      </c>
      <c r="G147" s="275" t="s">
        <v>159</v>
      </c>
      <c r="H147" s="276">
        <v>1150</v>
      </c>
      <c r="I147" s="277"/>
      <c r="J147" s="278">
        <f>ROUND(I147*H147,2)</f>
        <v>0</v>
      </c>
      <c r="K147" s="274" t="s">
        <v>145</v>
      </c>
      <c r="L147" s="43"/>
      <c r="M147" s="279" t="s">
        <v>1</v>
      </c>
      <c r="N147" s="280" t="s">
        <v>44</v>
      </c>
      <c r="O147" s="86"/>
      <c r="P147" s="233">
        <f>O147*H147</f>
        <v>0</v>
      </c>
      <c r="Q147" s="233">
        <v>0</v>
      </c>
      <c r="R147" s="233">
        <f>Q147*H147</f>
        <v>0</v>
      </c>
      <c r="S147" s="233">
        <v>0</v>
      </c>
      <c r="T147" s="234">
        <f>S147*H147</f>
        <v>0</v>
      </c>
      <c r="AR147" s="235" t="s">
        <v>147</v>
      </c>
      <c r="AT147" s="235" t="s">
        <v>182</v>
      </c>
      <c r="AU147" s="235" t="s">
        <v>89</v>
      </c>
      <c r="AY147" s="17" t="s">
        <v>138</v>
      </c>
      <c r="BE147" s="236">
        <f>IF(N147="základní",J147,0)</f>
        <v>0</v>
      </c>
      <c r="BF147" s="236">
        <f>IF(N147="snížená",J147,0)</f>
        <v>0</v>
      </c>
      <c r="BG147" s="236">
        <f>IF(N147="zákl. přenesená",J147,0)</f>
        <v>0</v>
      </c>
      <c r="BH147" s="236">
        <f>IF(N147="sníž. přenesená",J147,0)</f>
        <v>0</v>
      </c>
      <c r="BI147" s="236">
        <f>IF(N147="nulová",J147,0)</f>
        <v>0</v>
      </c>
      <c r="BJ147" s="17" t="s">
        <v>87</v>
      </c>
      <c r="BK147" s="236">
        <f>ROUND(I147*H147,2)</f>
        <v>0</v>
      </c>
      <c r="BL147" s="17" t="s">
        <v>147</v>
      </c>
      <c r="BM147" s="235" t="s">
        <v>191</v>
      </c>
    </row>
    <row r="148" s="1" customFormat="1">
      <c r="B148" s="38"/>
      <c r="C148" s="39"/>
      <c r="D148" s="239" t="s">
        <v>172</v>
      </c>
      <c r="E148" s="39"/>
      <c r="F148" s="270" t="s">
        <v>192</v>
      </c>
      <c r="G148" s="39"/>
      <c r="H148" s="39"/>
      <c r="I148" s="139"/>
      <c r="J148" s="39"/>
      <c r="K148" s="39"/>
      <c r="L148" s="43"/>
      <c r="M148" s="271"/>
      <c r="N148" s="86"/>
      <c r="O148" s="86"/>
      <c r="P148" s="86"/>
      <c r="Q148" s="86"/>
      <c r="R148" s="86"/>
      <c r="S148" s="86"/>
      <c r="T148" s="87"/>
      <c r="AT148" s="17" t="s">
        <v>172</v>
      </c>
      <c r="AU148" s="17" t="s">
        <v>89</v>
      </c>
    </row>
    <row r="149" s="1" customFormat="1" ht="24" customHeight="1">
      <c r="B149" s="38"/>
      <c r="C149" s="272" t="s">
        <v>171</v>
      </c>
      <c r="D149" s="272" t="s">
        <v>182</v>
      </c>
      <c r="E149" s="273" t="s">
        <v>193</v>
      </c>
      <c r="F149" s="274" t="s">
        <v>194</v>
      </c>
      <c r="G149" s="275" t="s">
        <v>159</v>
      </c>
      <c r="H149" s="276">
        <v>5740</v>
      </c>
      <c r="I149" s="277"/>
      <c r="J149" s="278">
        <f>ROUND(I149*H149,2)</f>
        <v>0</v>
      </c>
      <c r="K149" s="274" t="s">
        <v>145</v>
      </c>
      <c r="L149" s="43"/>
      <c r="M149" s="279" t="s">
        <v>1</v>
      </c>
      <c r="N149" s="280" t="s">
        <v>44</v>
      </c>
      <c r="O149" s="86"/>
      <c r="P149" s="233">
        <f>O149*H149</f>
        <v>0</v>
      </c>
      <c r="Q149" s="233">
        <v>0</v>
      </c>
      <c r="R149" s="233">
        <f>Q149*H149</f>
        <v>0</v>
      </c>
      <c r="S149" s="233">
        <v>0</v>
      </c>
      <c r="T149" s="234">
        <f>S149*H149</f>
        <v>0</v>
      </c>
      <c r="AR149" s="235" t="s">
        <v>147</v>
      </c>
      <c r="AT149" s="235" t="s">
        <v>182</v>
      </c>
      <c r="AU149" s="235" t="s">
        <v>89</v>
      </c>
      <c r="AY149" s="17" t="s">
        <v>138</v>
      </c>
      <c r="BE149" s="236">
        <f>IF(N149="základní",J149,0)</f>
        <v>0</v>
      </c>
      <c r="BF149" s="236">
        <f>IF(N149="snížená",J149,0)</f>
        <v>0</v>
      </c>
      <c r="BG149" s="236">
        <f>IF(N149="zákl. přenesená",J149,0)</f>
        <v>0</v>
      </c>
      <c r="BH149" s="236">
        <f>IF(N149="sníž. přenesená",J149,0)</f>
        <v>0</v>
      </c>
      <c r="BI149" s="236">
        <f>IF(N149="nulová",J149,0)</f>
        <v>0</v>
      </c>
      <c r="BJ149" s="17" t="s">
        <v>87</v>
      </c>
      <c r="BK149" s="236">
        <f>ROUND(I149*H149,2)</f>
        <v>0</v>
      </c>
      <c r="BL149" s="17" t="s">
        <v>147</v>
      </c>
      <c r="BM149" s="235" t="s">
        <v>195</v>
      </c>
    </row>
    <row r="150" s="12" customFormat="1">
      <c r="B150" s="237"/>
      <c r="C150" s="238"/>
      <c r="D150" s="239" t="s">
        <v>148</v>
      </c>
      <c r="E150" s="240" t="s">
        <v>1</v>
      </c>
      <c r="F150" s="241" t="s">
        <v>196</v>
      </c>
      <c r="G150" s="238"/>
      <c r="H150" s="240" t="s">
        <v>1</v>
      </c>
      <c r="I150" s="242"/>
      <c r="J150" s="238"/>
      <c r="K150" s="238"/>
      <c r="L150" s="243"/>
      <c r="M150" s="244"/>
      <c r="N150" s="245"/>
      <c r="O150" s="245"/>
      <c r="P150" s="245"/>
      <c r="Q150" s="245"/>
      <c r="R150" s="245"/>
      <c r="S150" s="245"/>
      <c r="T150" s="246"/>
      <c r="AT150" s="247" t="s">
        <v>148</v>
      </c>
      <c r="AU150" s="247" t="s">
        <v>89</v>
      </c>
      <c r="AV150" s="12" t="s">
        <v>87</v>
      </c>
      <c r="AW150" s="12" t="s">
        <v>36</v>
      </c>
      <c r="AX150" s="12" t="s">
        <v>79</v>
      </c>
      <c r="AY150" s="247" t="s">
        <v>138</v>
      </c>
    </row>
    <row r="151" s="13" customFormat="1">
      <c r="B151" s="248"/>
      <c r="C151" s="249"/>
      <c r="D151" s="239" t="s">
        <v>148</v>
      </c>
      <c r="E151" s="250" t="s">
        <v>1</v>
      </c>
      <c r="F151" s="251" t="s">
        <v>197</v>
      </c>
      <c r="G151" s="249"/>
      <c r="H151" s="252">
        <v>4840</v>
      </c>
      <c r="I151" s="253"/>
      <c r="J151" s="249"/>
      <c r="K151" s="249"/>
      <c r="L151" s="254"/>
      <c r="M151" s="255"/>
      <c r="N151" s="256"/>
      <c r="O151" s="256"/>
      <c r="P151" s="256"/>
      <c r="Q151" s="256"/>
      <c r="R151" s="256"/>
      <c r="S151" s="256"/>
      <c r="T151" s="257"/>
      <c r="AT151" s="258" t="s">
        <v>148</v>
      </c>
      <c r="AU151" s="258" t="s">
        <v>89</v>
      </c>
      <c r="AV151" s="13" t="s">
        <v>89</v>
      </c>
      <c r="AW151" s="13" t="s">
        <v>36</v>
      </c>
      <c r="AX151" s="13" t="s">
        <v>79</v>
      </c>
      <c r="AY151" s="258" t="s">
        <v>138</v>
      </c>
    </row>
    <row r="152" s="12" customFormat="1">
      <c r="B152" s="237"/>
      <c r="C152" s="238"/>
      <c r="D152" s="239" t="s">
        <v>148</v>
      </c>
      <c r="E152" s="240" t="s">
        <v>1</v>
      </c>
      <c r="F152" s="241" t="s">
        <v>198</v>
      </c>
      <c r="G152" s="238"/>
      <c r="H152" s="240" t="s">
        <v>1</v>
      </c>
      <c r="I152" s="242"/>
      <c r="J152" s="238"/>
      <c r="K152" s="238"/>
      <c r="L152" s="243"/>
      <c r="M152" s="244"/>
      <c r="N152" s="245"/>
      <c r="O152" s="245"/>
      <c r="P152" s="245"/>
      <c r="Q152" s="245"/>
      <c r="R152" s="245"/>
      <c r="S152" s="245"/>
      <c r="T152" s="246"/>
      <c r="AT152" s="247" t="s">
        <v>148</v>
      </c>
      <c r="AU152" s="247" t="s">
        <v>89</v>
      </c>
      <c r="AV152" s="12" t="s">
        <v>87</v>
      </c>
      <c r="AW152" s="12" t="s">
        <v>36</v>
      </c>
      <c r="AX152" s="12" t="s">
        <v>79</v>
      </c>
      <c r="AY152" s="247" t="s">
        <v>138</v>
      </c>
    </row>
    <row r="153" s="13" customFormat="1">
      <c r="B153" s="248"/>
      <c r="C153" s="249"/>
      <c r="D153" s="239" t="s">
        <v>148</v>
      </c>
      <c r="E153" s="250" t="s">
        <v>1</v>
      </c>
      <c r="F153" s="251" t="s">
        <v>199</v>
      </c>
      <c r="G153" s="249"/>
      <c r="H153" s="252">
        <v>900</v>
      </c>
      <c r="I153" s="253"/>
      <c r="J153" s="249"/>
      <c r="K153" s="249"/>
      <c r="L153" s="254"/>
      <c r="M153" s="255"/>
      <c r="N153" s="256"/>
      <c r="O153" s="256"/>
      <c r="P153" s="256"/>
      <c r="Q153" s="256"/>
      <c r="R153" s="256"/>
      <c r="S153" s="256"/>
      <c r="T153" s="257"/>
      <c r="AT153" s="258" t="s">
        <v>148</v>
      </c>
      <c r="AU153" s="258" t="s">
        <v>89</v>
      </c>
      <c r="AV153" s="13" t="s">
        <v>89</v>
      </c>
      <c r="AW153" s="13" t="s">
        <v>36</v>
      </c>
      <c r="AX153" s="13" t="s">
        <v>79</v>
      </c>
      <c r="AY153" s="258" t="s">
        <v>138</v>
      </c>
    </row>
    <row r="154" s="14" customFormat="1">
      <c r="B154" s="259"/>
      <c r="C154" s="260"/>
      <c r="D154" s="239" t="s">
        <v>148</v>
      </c>
      <c r="E154" s="261" t="s">
        <v>1</v>
      </c>
      <c r="F154" s="262" t="s">
        <v>151</v>
      </c>
      <c r="G154" s="260"/>
      <c r="H154" s="263">
        <v>5740</v>
      </c>
      <c r="I154" s="264"/>
      <c r="J154" s="260"/>
      <c r="K154" s="260"/>
      <c r="L154" s="265"/>
      <c r="M154" s="266"/>
      <c r="N154" s="267"/>
      <c r="O154" s="267"/>
      <c r="P154" s="267"/>
      <c r="Q154" s="267"/>
      <c r="R154" s="267"/>
      <c r="S154" s="267"/>
      <c r="T154" s="268"/>
      <c r="AT154" s="269" t="s">
        <v>148</v>
      </c>
      <c r="AU154" s="269" t="s">
        <v>89</v>
      </c>
      <c r="AV154" s="14" t="s">
        <v>147</v>
      </c>
      <c r="AW154" s="14" t="s">
        <v>36</v>
      </c>
      <c r="AX154" s="14" t="s">
        <v>87</v>
      </c>
      <c r="AY154" s="269" t="s">
        <v>138</v>
      </c>
    </row>
    <row r="155" s="1" customFormat="1" ht="16.5" customHeight="1">
      <c r="B155" s="38"/>
      <c r="C155" s="272" t="s">
        <v>200</v>
      </c>
      <c r="D155" s="272" t="s">
        <v>182</v>
      </c>
      <c r="E155" s="273" t="s">
        <v>201</v>
      </c>
      <c r="F155" s="274" t="s">
        <v>202</v>
      </c>
      <c r="G155" s="275" t="s">
        <v>176</v>
      </c>
      <c r="H155" s="276">
        <v>880</v>
      </c>
      <c r="I155" s="277"/>
      <c r="J155" s="278">
        <f>ROUND(I155*H155,2)</f>
        <v>0</v>
      </c>
      <c r="K155" s="274" t="s">
        <v>1</v>
      </c>
      <c r="L155" s="43"/>
      <c r="M155" s="279" t="s">
        <v>1</v>
      </c>
      <c r="N155" s="280" t="s">
        <v>44</v>
      </c>
      <c r="O155" s="86"/>
      <c r="P155" s="233">
        <f>O155*H155</f>
        <v>0</v>
      </c>
      <c r="Q155" s="233">
        <v>0</v>
      </c>
      <c r="R155" s="233">
        <f>Q155*H155</f>
        <v>0</v>
      </c>
      <c r="S155" s="233">
        <v>0</v>
      </c>
      <c r="T155" s="234">
        <f>S155*H155</f>
        <v>0</v>
      </c>
      <c r="AR155" s="235" t="s">
        <v>147</v>
      </c>
      <c r="AT155" s="235" t="s">
        <v>182</v>
      </c>
      <c r="AU155" s="235" t="s">
        <v>89</v>
      </c>
      <c r="AY155" s="17" t="s">
        <v>138</v>
      </c>
      <c r="BE155" s="236">
        <f>IF(N155="základní",J155,0)</f>
        <v>0</v>
      </c>
      <c r="BF155" s="236">
        <f>IF(N155="snížená",J155,0)</f>
        <v>0</v>
      </c>
      <c r="BG155" s="236">
        <f>IF(N155="zákl. přenesená",J155,0)</f>
        <v>0</v>
      </c>
      <c r="BH155" s="236">
        <f>IF(N155="sníž. přenesená",J155,0)</f>
        <v>0</v>
      </c>
      <c r="BI155" s="236">
        <f>IF(N155="nulová",J155,0)</f>
        <v>0</v>
      </c>
      <c r="BJ155" s="17" t="s">
        <v>87</v>
      </c>
      <c r="BK155" s="236">
        <f>ROUND(I155*H155,2)</f>
        <v>0</v>
      </c>
      <c r="BL155" s="17" t="s">
        <v>147</v>
      </c>
      <c r="BM155" s="235" t="s">
        <v>203</v>
      </c>
    </row>
    <row r="156" s="1" customFormat="1">
      <c r="B156" s="38"/>
      <c r="C156" s="39"/>
      <c r="D156" s="239" t="s">
        <v>172</v>
      </c>
      <c r="E156" s="39"/>
      <c r="F156" s="270" t="s">
        <v>204</v>
      </c>
      <c r="G156" s="39"/>
      <c r="H156" s="39"/>
      <c r="I156" s="139"/>
      <c r="J156" s="39"/>
      <c r="K156" s="39"/>
      <c r="L156" s="43"/>
      <c r="M156" s="271"/>
      <c r="N156" s="86"/>
      <c r="O156" s="86"/>
      <c r="P156" s="86"/>
      <c r="Q156" s="86"/>
      <c r="R156" s="86"/>
      <c r="S156" s="86"/>
      <c r="T156" s="87"/>
      <c r="AT156" s="17" t="s">
        <v>172</v>
      </c>
      <c r="AU156" s="17" t="s">
        <v>89</v>
      </c>
    </row>
    <row r="157" s="1" customFormat="1" ht="24" customHeight="1">
      <c r="B157" s="38"/>
      <c r="C157" s="272" t="s">
        <v>177</v>
      </c>
      <c r="D157" s="272" t="s">
        <v>182</v>
      </c>
      <c r="E157" s="273" t="s">
        <v>205</v>
      </c>
      <c r="F157" s="274" t="s">
        <v>206</v>
      </c>
      <c r="G157" s="275" t="s">
        <v>176</v>
      </c>
      <c r="H157" s="276">
        <v>2891</v>
      </c>
      <c r="I157" s="277"/>
      <c r="J157" s="278">
        <f>ROUND(I157*H157,2)</f>
        <v>0</v>
      </c>
      <c r="K157" s="274" t="s">
        <v>145</v>
      </c>
      <c r="L157" s="43"/>
      <c r="M157" s="279" t="s">
        <v>1</v>
      </c>
      <c r="N157" s="280" t="s">
        <v>44</v>
      </c>
      <c r="O157" s="86"/>
      <c r="P157" s="233">
        <f>O157*H157</f>
        <v>0</v>
      </c>
      <c r="Q157" s="233">
        <v>0</v>
      </c>
      <c r="R157" s="233">
        <f>Q157*H157</f>
        <v>0</v>
      </c>
      <c r="S157" s="233">
        <v>0</v>
      </c>
      <c r="T157" s="234">
        <f>S157*H157</f>
        <v>0</v>
      </c>
      <c r="AR157" s="235" t="s">
        <v>147</v>
      </c>
      <c r="AT157" s="235" t="s">
        <v>182</v>
      </c>
      <c r="AU157" s="235" t="s">
        <v>89</v>
      </c>
      <c r="AY157" s="17" t="s">
        <v>138</v>
      </c>
      <c r="BE157" s="236">
        <f>IF(N157="základní",J157,0)</f>
        <v>0</v>
      </c>
      <c r="BF157" s="236">
        <f>IF(N157="snížená",J157,0)</f>
        <v>0</v>
      </c>
      <c r="BG157" s="236">
        <f>IF(N157="zákl. přenesená",J157,0)</f>
        <v>0</v>
      </c>
      <c r="BH157" s="236">
        <f>IF(N157="sníž. přenesená",J157,0)</f>
        <v>0</v>
      </c>
      <c r="BI157" s="236">
        <f>IF(N157="nulová",J157,0)</f>
        <v>0</v>
      </c>
      <c r="BJ157" s="17" t="s">
        <v>87</v>
      </c>
      <c r="BK157" s="236">
        <f>ROUND(I157*H157,2)</f>
        <v>0</v>
      </c>
      <c r="BL157" s="17" t="s">
        <v>147</v>
      </c>
      <c r="BM157" s="235" t="s">
        <v>207</v>
      </c>
    </row>
    <row r="158" s="12" customFormat="1">
      <c r="B158" s="237"/>
      <c r="C158" s="238"/>
      <c r="D158" s="239" t="s">
        <v>148</v>
      </c>
      <c r="E158" s="240" t="s">
        <v>1</v>
      </c>
      <c r="F158" s="241" t="s">
        <v>208</v>
      </c>
      <c r="G158" s="238"/>
      <c r="H158" s="240" t="s">
        <v>1</v>
      </c>
      <c r="I158" s="242"/>
      <c r="J158" s="238"/>
      <c r="K158" s="238"/>
      <c r="L158" s="243"/>
      <c r="M158" s="244"/>
      <c r="N158" s="245"/>
      <c r="O158" s="245"/>
      <c r="P158" s="245"/>
      <c r="Q158" s="245"/>
      <c r="R158" s="245"/>
      <c r="S158" s="245"/>
      <c r="T158" s="246"/>
      <c r="AT158" s="247" t="s">
        <v>148</v>
      </c>
      <c r="AU158" s="247" t="s">
        <v>89</v>
      </c>
      <c r="AV158" s="12" t="s">
        <v>87</v>
      </c>
      <c r="AW158" s="12" t="s">
        <v>36</v>
      </c>
      <c r="AX158" s="12" t="s">
        <v>79</v>
      </c>
      <c r="AY158" s="247" t="s">
        <v>138</v>
      </c>
    </row>
    <row r="159" s="13" customFormat="1">
      <c r="B159" s="248"/>
      <c r="C159" s="249"/>
      <c r="D159" s="239" t="s">
        <v>148</v>
      </c>
      <c r="E159" s="250" t="s">
        <v>1</v>
      </c>
      <c r="F159" s="251" t="s">
        <v>209</v>
      </c>
      <c r="G159" s="249"/>
      <c r="H159" s="252">
        <v>2891</v>
      </c>
      <c r="I159" s="253"/>
      <c r="J159" s="249"/>
      <c r="K159" s="249"/>
      <c r="L159" s="254"/>
      <c r="M159" s="255"/>
      <c r="N159" s="256"/>
      <c r="O159" s="256"/>
      <c r="P159" s="256"/>
      <c r="Q159" s="256"/>
      <c r="R159" s="256"/>
      <c r="S159" s="256"/>
      <c r="T159" s="257"/>
      <c r="AT159" s="258" t="s">
        <v>148</v>
      </c>
      <c r="AU159" s="258" t="s">
        <v>89</v>
      </c>
      <c r="AV159" s="13" t="s">
        <v>89</v>
      </c>
      <c r="AW159" s="13" t="s">
        <v>36</v>
      </c>
      <c r="AX159" s="13" t="s">
        <v>79</v>
      </c>
      <c r="AY159" s="258" t="s">
        <v>138</v>
      </c>
    </row>
    <row r="160" s="14" customFormat="1">
      <c r="B160" s="259"/>
      <c r="C160" s="260"/>
      <c r="D160" s="239" t="s">
        <v>148</v>
      </c>
      <c r="E160" s="261" t="s">
        <v>1</v>
      </c>
      <c r="F160" s="262" t="s">
        <v>151</v>
      </c>
      <c r="G160" s="260"/>
      <c r="H160" s="263">
        <v>2891</v>
      </c>
      <c r="I160" s="264"/>
      <c r="J160" s="260"/>
      <c r="K160" s="260"/>
      <c r="L160" s="265"/>
      <c r="M160" s="266"/>
      <c r="N160" s="267"/>
      <c r="O160" s="267"/>
      <c r="P160" s="267"/>
      <c r="Q160" s="267"/>
      <c r="R160" s="267"/>
      <c r="S160" s="267"/>
      <c r="T160" s="268"/>
      <c r="AT160" s="269" t="s">
        <v>148</v>
      </c>
      <c r="AU160" s="269" t="s">
        <v>89</v>
      </c>
      <c r="AV160" s="14" t="s">
        <v>147</v>
      </c>
      <c r="AW160" s="14" t="s">
        <v>36</v>
      </c>
      <c r="AX160" s="14" t="s">
        <v>87</v>
      </c>
      <c r="AY160" s="269" t="s">
        <v>138</v>
      </c>
    </row>
    <row r="161" s="1" customFormat="1" ht="24" customHeight="1">
      <c r="B161" s="38"/>
      <c r="C161" s="272" t="s">
        <v>210</v>
      </c>
      <c r="D161" s="272" t="s">
        <v>182</v>
      </c>
      <c r="E161" s="273" t="s">
        <v>211</v>
      </c>
      <c r="F161" s="274" t="s">
        <v>212</v>
      </c>
      <c r="G161" s="275" t="s">
        <v>176</v>
      </c>
      <c r="H161" s="276">
        <v>12992.1</v>
      </c>
      <c r="I161" s="277"/>
      <c r="J161" s="278">
        <f>ROUND(I161*H161,2)</f>
        <v>0</v>
      </c>
      <c r="K161" s="274" t="s">
        <v>145</v>
      </c>
      <c r="L161" s="43"/>
      <c r="M161" s="279" t="s">
        <v>1</v>
      </c>
      <c r="N161" s="280" t="s">
        <v>44</v>
      </c>
      <c r="O161" s="86"/>
      <c r="P161" s="233">
        <f>O161*H161</f>
        <v>0</v>
      </c>
      <c r="Q161" s="233">
        <v>0</v>
      </c>
      <c r="R161" s="233">
        <f>Q161*H161</f>
        <v>0</v>
      </c>
      <c r="S161" s="233">
        <v>0</v>
      </c>
      <c r="T161" s="234">
        <f>S161*H161</f>
        <v>0</v>
      </c>
      <c r="AR161" s="235" t="s">
        <v>147</v>
      </c>
      <c r="AT161" s="235" t="s">
        <v>182</v>
      </c>
      <c r="AU161" s="235" t="s">
        <v>89</v>
      </c>
      <c r="AY161" s="17" t="s">
        <v>138</v>
      </c>
      <c r="BE161" s="236">
        <f>IF(N161="základní",J161,0)</f>
        <v>0</v>
      </c>
      <c r="BF161" s="236">
        <f>IF(N161="snížená",J161,0)</f>
        <v>0</v>
      </c>
      <c r="BG161" s="236">
        <f>IF(N161="zákl. přenesená",J161,0)</f>
        <v>0</v>
      </c>
      <c r="BH161" s="236">
        <f>IF(N161="sníž. přenesená",J161,0)</f>
        <v>0</v>
      </c>
      <c r="BI161" s="236">
        <f>IF(N161="nulová",J161,0)</f>
        <v>0</v>
      </c>
      <c r="BJ161" s="17" t="s">
        <v>87</v>
      </c>
      <c r="BK161" s="236">
        <f>ROUND(I161*H161,2)</f>
        <v>0</v>
      </c>
      <c r="BL161" s="17" t="s">
        <v>147</v>
      </c>
      <c r="BM161" s="235" t="s">
        <v>213</v>
      </c>
    </row>
    <row r="162" s="12" customFormat="1">
      <c r="B162" s="237"/>
      <c r="C162" s="238"/>
      <c r="D162" s="239" t="s">
        <v>148</v>
      </c>
      <c r="E162" s="240" t="s">
        <v>1</v>
      </c>
      <c r="F162" s="241" t="s">
        <v>214</v>
      </c>
      <c r="G162" s="238"/>
      <c r="H162" s="240" t="s">
        <v>1</v>
      </c>
      <c r="I162" s="242"/>
      <c r="J162" s="238"/>
      <c r="K162" s="238"/>
      <c r="L162" s="243"/>
      <c r="M162" s="244"/>
      <c r="N162" s="245"/>
      <c r="O162" s="245"/>
      <c r="P162" s="245"/>
      <c r="Q162" s="245"/>
      <c r="R162" s="245"/>
      <c r="S162" s="245"/>
      <c r="T162" s="246"/>
      <c r="AT162" s="247" t="s">
        <v>148</v>
      </c>
      <c r="AU162" s="247" t="s">
        <v>89</v>
      </c>
      <c r="AV162" s="12" t="s">
        <v>87</v>
      </c>
      <c r="AW162" s="12" t="s">
        <v>36</v>
      </c>
      <c r="AX162" s="12" t="s">
        <v>79</v>
      </c>
      <c r="AY162" s="247" t="s">
        <v>138</v>
      </c>
    </row>
    <row r="163" s="13" customFormat="1">
      <c r="B163" s="248"/>
      <c r="C163" s="249"/>
      <c r="D163" s="239" t="s">
        <v>148</v>
      </c>
      <c r="E163" s="250" t="s">
        <v>1</v>
      </c>
      <c r="F163" s="251" t="s">
        <v>215</v>
      </c>
      <c r="G163" s="249"/>
      <c r="H163" s="252">
        <v>10709.93</v>
      </c>
      <c r="I163" s="253"/>
      <c r="J163" s="249"/>
      <c r="K163" s="249"/>
      <c r="L163" s="254"/>
      <c r="M163" s="255"/>
      <c r="N163" s="256"/>
      <c r="O163" s="256"/>
      <c r="P163" s="256"/>
      <c r="Q163" s="256"/>
      <c r="R163" s="256"/>
      <c r="S163" s="256"/>
      <c r="T163" s="257"/>
      <c r="AT163" s="258" t="s">
        <v>148</v>
      </c>
      <c r="AU163" s="258" t="s">
        <v>89</v>
      </c>
      <c r="AV163" s="13" t="s">
        <v>89</v>
      </c>
      <c r="AW163" s="13" t="s">
        <v>36</v>
      </c>
      <c r="AX163" s="13" t="s">
        <v>79</v>
      </c>
      <c r="AY163" s="258" t="s">
        <v>138</v>
      </c>
    </row>
    <row r="164" s="12" customFormat="1">
      <c r="B164" s="237"/>
      <c r="C164" s="238"/>
      <c r="D164" s="239" t="s">
        <v>148</v>
      </c>
      <c r="E164" s="240" t="s">
        <v>1</v>
      </c>
      <c r="F164" s="241" t="s">
        <v>216</v>
      </c>
      <c r="G164" s="238"/>
      <c r="H164" s="240" t="s">
        <v>1</v>
      </c>
      <c r="I164" s="242"/>
      <c r="J164" s="238"/>
      <c r="K164" s="238"/>
      <c r="L164" s="243"/>
      <c r="M164" s="244"/>
      <c r="N164" s="245"/>
      <c r="O164" s="245"/>
      <c r="P164" s="245"/>
      <c r="Q164" s="245"/>
      <c r="R164" s="245"/>
      <c r="S164" s="245"/>
      <c r="T164" s="246"/>
      <c r="AT164" s="247" t="s">
        <v>148</v>
      </c>
      <c r="AU164" s="247" t="s">
        <v>89</v>
      </c>
      <c r="AV164" s="12" t="s">
        <v>87</v>
      </c>
      <c r="AW164" s="12" t="s">
        <v>36</v>
      </c>
      <c r="AX164" s="12" t="s">
        <v>79</v>
      </c>
      <c r="AY164" s="247" t="s">
        <v>138</v>
      </c>
    </row>
    <row r="165" s="13" customFormat="1">
      <c r="B165" s="248"/>
      <c r="C165" s="249"/>
      <c r="D165" s="239" t="s">
        <v>148</v>
      </c>
      <c r="E165" s="250" t="s">
        <v>1</v>
      </c>
      <c r="F165" s="251" t="s">
        <v>217</v>
      </c>
      <c r="G165" s="249"/>
      <c r="H165" s="252">
        <v>2282.1700000000001</v>
      </c>
      <c r="I165" s="253"/>
      <c r="J165" s="249"/>
      <c r="K165" s="249"/>
      <c r="L165" s="254"/>
      <c r="M165" s="255"/>
      <c r="N165" s="256"/>
      <c r="O165" s="256"/>
      <c r="P165" s="256"/>
      <c r="Q165" s="256"/>
      <c r="R165" s="256"/>
      <c r="S165" s="256"/>
      <c r="T165" s="257"/>
      <c r="AT165" s="258" t="s">
        <v>148</v>
      </c>
      <c r="AU165" s="258" t="s">
        <v>89</v>
      </c>
      <c r="AV165" s="13" t="s">
        <v>89</v>
      </c>
      <c r="AW165" s="13" t="s">
        <v>36</v>
      </c>
      <c r="AX165" s="13" t="s">
        <v>79</v>
      </c>
      <c r="AY165" s="258" t="s">
        <v>138</v>
      </c>
    </row>
    <row r="166" s="14" customFormat="1">
      <c r="B166" s="259"/>
      <c r="C166" s="260"/>
      <c r="D166" s="239" t="s">
        <v>148</v>
      </c>
      <c r="E166" s="261" t="s">
        <v>1</v>
      </c>
      <c r="F166" s="262" t="s">
        <v>151</v>
      </c>
      <c r="G166" s="260"/>
      <c r="H166" s="263">
        <v>12992.1</v>
      </c>
      <c r="I166" s="264"/>
      <c r="J166" s="260"/>
      <c r="K166" s="260"/>
      <c r="L166" s="265"/>
      <c r="M166" s="266"/>
      <c r="N166" s="267"/>
      <c r="O166" s="267"/>
      <c r="P166" s="267"/>
      <c r="Q166" s="267"/>
      <c r="R166" s="267"/>
      <c r="S166" s="267"/>
      <c r="T166" s="268"/>
      <c r="AT166" s="269" t="s">
        <v>148</v>
      </c>
      <c r="AU166" s="269" t="s">
        <v>89</v>
      </c>
      <c r="AV166" s="14" t="s">
        <v>147</v>
      </c>
      <c r="AW166" s="14" t="s">
        <v>36</v>
      </c>
      <c r="AX166" s="14" t="s">
        <v>87</v>
      </c>
      <c r="AY166" s="269" t="s">
        <v>138</v>
      </c>
    </row>
    <row r="167" s="1" customFormat="1" ht="24" customHeight="1">
      <c r="B167" s="38"/>
      <c r="C167" s="272" t="s">
        <v>181</v>
      </c>
      <c r="D167" s="272" t="s">
        <v>182</v>
      </c>
      <c r="E167" s="273" t="s">
        <v>218</v>
      </c>
      <c r="F167" s="274" t="s">
        <v>219</v>
      </c>
      <c r="G167" s="275" t="s">
        <v>176</v>
      </c>
      <c r="H167" s="276">
        <v>13965.73</v>
      </c>
      <c r="I167" s="277"/>
      <c r="J167" s="278">
        <f>ROUND(I167*H167,2)</f>
        <v>0</v>
      </c>
      <c r="K167" s="274" t="s">
        <v>145</v>
      </c>
      <c r="L167" s="43"/>
      <c r="M167" s="279" t="s">
        <v>1</v>
      </c>
      <c r="N167" s="280" t="s">
        <v>44</v>
      </c>
      <c r="O167" s="86"/>
      <c r="P167" s="233">
        <f>O167*H167</f>
        <v>0</v>
      </c>
      <c r="Q167" s="233">
        <v>0</v>
      </c>
      <c r="R167" s="233">
        <f>Q167*H167</f>
        <v>0</v>
      </c>
      <c r="S167" s="233">
        <v>0</v>
      </c>
      <c r="T167" s="234">
        <f>S167*H167</f>
        <v>0</v>
      </c>
      <c r="AR167" s="235" t="s">
        <v>147</v>
      </c>
      <c r="AT167" s="235" t="s">
        <v>182</v>
      </c>
      <c r="AU167" s="235" t="s">
        <v>89</v>
      </c>
      <c r="AY167" s="17" t="s">
        <v>138</v>
      </c>
      <c r="BE167" s="236">
        <f>IF(N167="základní",J167,0)</f>
        <v>0</v>
      </c>
      <c r="BF167" s="236">
        <f>IF(N167="snížená",J167,0)</f>
        <v>0</v>
      </c>
      <c r="BG167" s="236">
        <f>IF(N167="zákl. přenesená",J167,0)</f>
        <v>0</v>
      </c>
      <c r="BH167" s="236">
        <f>IF(N167="sníž. přenesená",J167,0)</f>
        <v>0</v>
      </c>
      <c r="BI167" s="236">
        <f>IF(N167="nulová",J167,0)</f>
        <v>0</v>
      </c>
      <c r="BJ167" s="17" t="s">
        <v>87</v>
      </c>
      <c r="BK167" s="236">
        <f>ROUND(I167*H167,2)</f>
        <v>0</v>
      </c>
      <c r="BL167" s="17" t="s">
        <v>147</v>
      </c>
      <c r="BM167" s="235" t="s">
        <v>220</v>
      </c>
    </row>
    <row r="168" s="12" customFormat="1">
      <c r="B168" s="237"/>
      <c r="C168" s="238"/>
      <c r="D168" s="239" t="s">
        <v>148</v>
      </c>
      <c r="E168" s="240" t="s">
        <v>1</v>
      </c>
      <c r="F168" s="241" t="s">
        <v>221</v>
      </c>
      <c r="G168" s="238"/>
      <c r="H168" s="240" t="s">
        <v>1</v>
      </c>
      <c r="I168" s="242"/>
      <c r="J168" s="238"/>
      <c r="K168" s="238"/>
      <c r="L168" s="243"/>
      <c r="M168" s="244"/>
      <c r="N168" s="245"/>
      <c r="O168" s="245"/>
      <c r="P168" s="245"/>
      <c r="Q168" s="245"/>
      <c r="R168" s="245"/>
      <c r="S168" s="245"/>
      <c r="T168" s="246"/>
      <c r="AT168" s="247" t="s">
        <v>148</v>
      </c>
      <c r="AU168" s="247" t="s">
        <v>89</v>
      </c>
      <c r="AV168" s="12" t="s">
        <v>87</v>
      </c>
      <c r="AW168" s="12" t="s">
        <v>36</v>
      </c>
      <c r="AX168" s="12" t="s">
        <v>79</v>
      </c>
      <c r="AY168" s="247" t="s">
        <v>138</v>
      </c>
    </row>
    <row r="169" s="13" customFormat="1">
      <c r="B169" s="248"/>
      <c r="C169" s="249"/>
      <c r="D169" s="239" t="s">
        <v>148</v>
      </c>
      <c r="E169" s="250" t="s">
        <v>1</v>
      </c>
      <c r="F169" s="251" t="s">
        <v>222</v>
      </c>
      <c r="G169" s="249"/>
      <c r="H169" s="252">
        <v>11683.56</v>
      </c>
      <c r="I169" s="253"/>
      <c r="J169" s="249"/>
      <c r="K169" s="249"/>
      <c r="L169" s="254"/>
      <c r="M169" s="255"/>
      <c r="N169" s="256"/>
      <c r="O169" s="256"/>
      <c r="P169" s="256"/>
      <c r="Q169" s="256"/>
      <c r="R169" s="256"/>
      <c r="S169" s="256"/>
      <c r="T169" s="257"/>
      <c r="AT169" s="258" t="s">
        <v>148</v>
      </c>
      <c r="AU169" s="258" t="s">
        <v>89</v>
      </c>
      <c r="AV169" s="13" t="s">
        <v>89</v>
      </c>
      <c r="AW169" s="13" t="s">
        <v>36</v>
      </c>
      <c r="AX169" s="13" t="s">
        <v>79</v>
      </c>
      <c r="AY169" s="258" t="s">
        <v>138</v>
      </c>
    </row>
    <row r="170" s="12" customFormat="1">
      <c r="B170" s="237"/>
      <c r="C170" s="238"/>
      <c r="D170" s="239" t="s">
        <v>148</v>
      </c>
      <c r="E170" s="240" t="s">
        <v>1</v>
      </c>
      <c r="F170" s="241" t="s">
        <v>223</v>
      </c>
      <c r="G170" s="238"/>
      <c r="H170" s="240" t="s">
        <v>1</v>
      </c>
      <c r="I170" s="242"/>
      <c r="J170" s="238"/>
      <c r="K170" s="238"/>
      <c r="L170" s="243"/>
      <c r="M170" s="244"/>
      <c r="N170" s="245"/>
      <c r="O170" s="245"/>
      <c r="P170" s="245"/>
      <c r="Q170" s="245"/>
      <c r="R170" s="245"/>
      <c r="S170" s="245"/>
      <c r="T170" s="246"/>
      <c r="AT170" s="247" t="s">
        <v>148</v>
      </c>
      <c r="AU170" s="247" t="s">
        <v>89</v>
      </c>
      <c r="AV170" s="12" t="s">
        <v>87</v>
      </c>
      <c r="AW170" s="12" t="s">
        <v>36</v>
      </c>
      <c r="AX170" s="12" t="s">
        <v>79</v>
      </c>
      <c r="AY170" s="247" t="s">
        <v>138</v>
      </c>
    </row>
    <row r="171" s="13" customFormat="1">
      <c r="B171" s="248"/>
      <c r="C171" s="249"/>
      <c r="D171" s="239" t="s">
        <v>148</v>
      </c>
      <c r="E171" s="250" t="s">
        <v>1</v>
      </c>
      <c r="F171" s="251" t="s">
        <v>217</v>
      </c>
      <c r="G171" s="249"/>
      <c r="H171" s="252">
        <v>2282.1700000000001</v>
      </c>
      <c r="I171" s="253"/>
      <c r="J171" s="249"/>
      <c r="K171" s="249"/>
      <c r="L171" s="254"/>
      <c r="M171" s="255"/>
      <c r="N171" s="256"/>
      <c r="O171" s="256"/>
      <c r="P171" s="256"/>
      <c r="Q171" s="256"/>
      <c r="R171" s="256"/>
      <c r="S171" s="256"/>
      <c r="T171" s="257"/>
      <c r="AT171" s="258" t="s">
        <v>148</v>
      </c>
      <c r="AU171" s="258" t="s">
        <v>89</v>
      </c>
      <c r="AV171" s="13" t="s">
        <v>89</v>
      </c>
      <c r="AW171" s="13" t="s">
        <v>36</v>
      </c>
      <c r="AX171" s="13" t="s">
        <v>79</v>
      </c>
      <c r="AY171" s="258" t="s">
        <v>138</v>
      </c>
    </row>
    <row r="172" s="14" customFormat="1">
      <c r="B172" s="259"/>
      <c r="C172" s="260"/>
      <c r="D172" s="239" t="s">
        <v>148</v>
      </c>
      <c r="E172" s="261" t="s">
        <v>1</v>
      </c>
      <c r="F172" s="262" t="s">
        <v>151</v>
      </c>
      <c r="G172" s="260"/>
      <c r="H172" s="263">
        <v>13965.73</v>
      </c>
      <c r="I172" s="264"/>
      <c r="J172" s="260"/>
      <c r="K172" s="260"/>
      <c r="L172" s="265"/>
      <c r="M172" s="266"/>
      <c r="N172" s="267"/>
      <c r="O172" s="267"/>
      <c r="P172" s="267"/>
      <c r="Q172" s="267"/>
      <c r="R172" s="267"/>
      <c r="S172" s="267"/>
      <c r="T172" s="268"/>
      <c r="AT172" s="269" t="s">
        <v>148</v>
      </c>
      <c r="AU172" s="269" t="s">
        <v>89</v>
      </c>
      <c r="AV172" s="14" t="s">
        <v>147</v>
      </c>
      <c r="AW172" s="14" t="s">
        <v>36</v>
      </c>
      <c r="AX172" s="14" t="s">
        <v>87</v>
      </c>
      <c r="AY172" s="269" t="s">
        <v>138</v>
      </c>
    </row>
    <row r="173" s="1" customFormat="1" ht="24" customHeight="1">
      <c r="B173" s="38"/>
      <c r="C173" s="272" t="s">
        <v>8</v>
      </c>
      <c r="D173" s="272" t="s">
        <v>182</v>
      </c>
      <c r="E173" s="273" t="s">
        <v>224</v>
      </c>
      <c r="F173" s="274" t="s">
        <v>225</v>
      </c>
      <c r="G173" s="275" t="s">
        <v>159</v>
      </c>
      <c r="H173" s="276">
        <v>4000</v>
      </c>
      <c r="I173" s="277"/>
      <c r="J173" s="278">
        <f>ROUND(I173*H173,2)</f>
        <v>0</v>
      </c>
      <c r="K173" s="274" t="s">
        <v>145</v>
      </c>
      <c r="L173" s="43"/>
      <c r="M173" s="279" t="s">
        <v>1</v>
      </c>
      <c r="N173" s="280" t="s">
        <v>44</v>
      </c>
      <c r="O173" s="86"/>
      <c r="P173" s="233">
        <f>O173*H173</f>
        <v>0</v>
      </c>
      <c r="Q173" s="233">
        <v>0</v>
      </c>
      <c r="R173" s="233">
        <f>Q173*H173</f>
        <v>0</v>
      </c>
      <c r="S173" s="233">
        <v>0</v>
      </c>
      <c r="T173" s="234">
        <f>S173*H173</f>
        <v>0</v>
      </c>
      <c r="AR173" s="235" t="s">
        <v>147</v>
      </c>
      <c r="AT173" s="235" t="s">
        <v>182</v>
      </c>
      <c r="AU173" s="235" t="s">
        <v>89</v>
      </c>
      <c r="AY173" s="17" t="s">
        <v>138</v>
      </c>
      <c r="BE173" s="236">
        <f>IF(N173="základní",J173,0)</f>
        <v>0</v>
      </c>
      <c r="BF173" s="236">
        <f>IF(N173="snížená",J173,0)</f>
        <v>0</v>
      </c>
      <c r="BG173" s="236">
        <f>IF(N173="zákl. přenesená",J173,0)</f>
        <v>0</v>
      </c>
      <c r="BH173" s="236">
        <f>IF(N173="sníž. přenesená",J173,0)</f>
        <v>0</v>
      </c>
      <c r="BI173" s="236">
        <f>IF(N173="nulová",J173,0)</f>
        <v>0</v>
      </c>
      <c r="BJ173" s="17" t="s">
        <v>87</v>
      </c>
      <c r="BK173" s="236">
        <f>ROUND(I173*H173,2)</f>
        <v>0</v>
      </c>
      <c r="BL173" s="17" t="s">
        <v>147</v>
      </c>
      <c r="BM173" s="235" t="s">
        <v>226</v>
      </c>
    </row>
    <row r="174" s="13" customFormat="1">
      <c r="B174" s="248"/>
      <c r="C174" s="249"/>
      <c r="D174" s="239" t="s">
        <v>148</v>
      </c>
      <c r="E174" s="250" t="s">
        <v>1</v>
      </c>
      <c r="F174" s="251" t="s">
        <v>227</v>
      </c>
      <c r="G174" s="249"/>
      <c r="H174" s="252">
        <v>4000</v>
      </c>
      <c r="I174" s="253"/>
      <c r="J174" s="249"/>
      <c r="K174" s="249"/>
      <c r="L174" s="254"/>
      <c r="M174" s="255"/>
      <c r="N174" s="256"/>
      <c r="O174" s="256"/>
      <c r="P174" s="256"/>
      <c r="Q174" s="256"/>
      <c r="R174" s="256"/>
      <c r="S174" s="256"/>
      <c r="T174" s="257"/>
      <c r="AT174" s="258" t="s">
        <v>148</v>
      </c>
      <c r="AU174" s="258" t="s">
        <v>89</v>
      </c>
      <c r="AV174" s="13" t="s">
        <v>89</v>
      </c>
      <c r="AW174" s="13" t="s">
        <v>36</v>
      </c>
      <c r="AX174" s="13" t="s">
        <v>79</v>
      </c>
      <c r="AY174" s="258" t="s">
        <v>138</v>
      </c>
    </row>
    <row r="175" s="14" customFormat="1">
      <c r="B175" s="259"/>
      <c r="C175" s="260"/>
      <c r="D175" s="239" t="s">
        <v>148</v>
      </c>
      <c r="E175" s="261" t="s">
        <v>1</v>
      </c>
      <c r="F175" s="262" t="s">
        <v>151</v>
      </c>
      <c r="G175" s="260"/>
      <c r="H175" s="263">
        <v>4000</v>
      </c>
      <c r="I175" s="264"/>
      <c r="J175" s="260"/>
      <c r="K175" s="260"/>
      <c r="L175" s="265"/>
      <c r="M175" s="266"/>
      <c r="N175" s="267"/>
      <c r="O175" s="267"/>
      <c r="P175" s="267"/>
      <c r="Q175" s="267"/>
      <c r="R175" s="267"/>
      <c r="S175" s="267"/>
      <c r="T175" s="268"/>
      <c r="AT175" s="269" t="s">
        <v>148</v>
      </c>
      <c r="AU175" s="269" t="s">
        <v>89</v>
      </c>
      <c r="AV175" s="14" t="s">
        <v>147</v>
      </c>
      <c r="AW175" s="14" t="s">
        <v>36</v>
      </c>
      <c r="AX175" s="14" t="s">
        <v>87</v>
      </c>
      <c r="AY175" s="269" t="s">
        <v>138</v>
      </c>
    </row>
    <row r="176" s="1" customFormat="1" ht="16.5" customHeight="1">
      <c r="B176" s="38"/>
      <c r="C176" s="272" t="s">
        <v>185</v>
      </c>
      <c r="D176" s="272" t="s">
        <v>182</v>
      </c>
      <c r="E176" s="273" t="s">
        <v>228</v>
      </c>
      <c r="F176" s="274" t="s">
        <v>229</v>
      </c>
      <c r="G176" s="275" t="s">
        <v>159</v>
      </c>
      <c r="H176" s="276">
        <v>38235.169999999998</v>
      </c>
      <c r="I176" s="277"/>
      <c r="J176" s="278">
        <f>ROUND(I176*H176,2)</f>
        <v>0</v>
      </c>
      <c r="K176" s="274" t="s">
        <v>1</v>
      </c>
      <c r="L176" s="43"/>
      <c r="M176" s="279" t="s">
        <v>1</v>
      </c>
      <c r="N176" s="280" t="s">
        <v>44</v>
      </c>
      <c r="O176" s="86"/>
      <c r="P176" s="233">
        <f>O176*H176</f>
        <v>0</v>
      </c>
      <c r="Q176" s="233">
        <v>0</v>
      </c>
      <c r="R176" s="233">
        <f>Q176*H176</f>
        <v>0</v>
      </c>
      <c r="S176" s="233">
        <v>0</v>
      </c>
      <c r="T176" s="234">
        <f>S176*H176</f>
        <v>0</v>
      </c>
      <c r="AR176" s="235" t="s">
        <v>147</v>
      </c>
      <c r="AT176" s="235" t="s">
        <v>182</v>
      </c>
      <c r="AU176" s="235" t="s">
        <v>89</v>
      </c>
      <c r="AY176" s="17" t="s">
        <v>138</v>
      </c>
      <c r="BE176" s="236">
        <f>IF(N176="základní",J176,0)</f>
        <v>0</v>
      </c>
      <c r="BF176" s="236">
        <f>IF(N176="snížená",J176,0)</f>
        <v>0</v>
      </c>
      <c r="BG176" s="236">
        <f>IF(N176="zákl. přenesená",J176,0)</f>
        <v>0</v>
      </c>
      <c r="BH176" s="236">
        <f>IF(N176="sníž. přenesená",J176,0)</f>
        <v>0</v>
      </c>
      <c r="BI176" s="236">
        <f>IF(N176="nulová",J176,0)</f>
        <v>0</v>
      </c>
      <c r="BJ176" s="17" t="s">
        <v>87</v>
      </c>
      <c r="BK176" s="236">
        <f>ROUND(I176*H176,2)</f>
        <v>0</v>
      </c>
      <c r="BL176" s="17" t="s">
        <v>147</v>
      </c>
      <c r="BM176" s="235" t="s">
        <v>230</v>
      </c>
    </row>
    <row r="177" s="13" customFormat="1">
      <c r="B177" s="248"/>
      <c r="C177" s="249"/>
      <c r="D177" s="239" t="s">
        <v>148</v>
      </c>
      <c r="E177" s="250" t="s">
        <v>1</v>
      </c>
      <c r="F177" s="251" t="s">
        <v>231</v>
      </c>
      <c r="G177" s="249"/>
      <c r="H177" s="252">
        <v>38235.169999999998</v>
      </c>
      <c r="I177" s="253"/>
      <c r="J177" s="249"/>
      <c r="K177" s="249"/>
      <c r="L177" s="254"/>
      <c r="M177" s="255"/>
      <c r="N177" s="256"/>
      <c r="O177" s="256"/>
      <c r="P177" s="256"/>
      <c r="Q177" s="256"/>
      <c r="R177" s="256"/>
      <c r="S177" s="256"/>
      <c r="T177" s="257"/>
      <c r="AT177" s="258" t="s">
        <v>148</v>
      </c>
      <c r="AU177" s="258" t="s">
        <v>89</v>
      </c>
      <c r="AV177" s="13" t="s">
        <v>89</v>
      </c>
      <c r="AW177" s="13" t="s">
        <v>36</v>
      </c>
      <c r="AX177" s="13" t="s">
        <v>79</v>
      </c>
      <c r="AY177" s="258" t="s">
        <v>138</v>
      </c>
    </row>
    <row r="178" s="14" customFormat="1">
      <c r="B178" s="259"/>
      <c r="C178" s="260"/>
      <c r="D178" s="239" t="s">
        <v>148</v>
      </c>
      <c r="E178" s="261" t="s">
        <v>1</v>
      </c>
      <c r="F178" s="262" t="s">
        <v>151</v>
      </c>
      <c r="G178" s="260"/>
      <c r="H178" s="263">
        <v>38235.169999999998</v>
      </c>
      <c r="I178" s="264"/>
      <c r="J178" s="260"/>
      <c r="K178" s="260"/>
      <c r="L178" s="265"/>
      <c r="M178" s="266"/>
      <c r="N178" s="267"/>
      <c r="O178" s="267"/>
      <c r="P178" s="267"/>
      <c r="Q178" s="267"/>
      <c r="R178" s="267"/>
      <c r="S178" s="267"/>
      <c r="T178" s="268"/>
      <c r="AT178" s="269" t="s">
        <v>148</v>
      </c>
      <c r="AU178" s="269" t="s">
        <v>89</v>
      </c>
      <c r="AV178" s="14" t="s">
        <v>147</v>
      </c>
      <c r="AW178" s="14" t="s">
        <v>36</v>
      </c>
      <c r="AX178" s="14" t="s">
        <v>87</v>
      </c>
      <c r="AY178" s="269" t="s">
        <v>138</v>
      </c>
    </row>
    <row r="179" s="1" customFormat="1" ht="16.5" customHeight="1">
      <c r="B179" s="38"/>
      <c r="C179" s="272" t="s">
        <v>232</v>
      </c>
      <c r="D179" s="272" t="s">
        <v>182</v>
      </c>
      <c r="E179" s="273" t="s">
        <v>233</v>
      </c>
      <c r="F179" s="274" t="s">
        <v>234</v>
      </c>
      <c r="G179" s="275" t="s">
        <v>159</v>
      </c>
      <c r="H179" s="276">
        <v>14137.200000000001</v>
      </c>
      <c r="I179" s="277"/>
      <c r="J179" s="278">
        <f>ROUND(I179*H179,2)</f>
        <v>0</v>
      </c>
      <c r="K179" s="274" t="s">
        <v>1</v>
      </c>
      <c r="L179" s="43"/>
      <c r="M179" s="279" t="s">
        <v>1</v>
      </c>
      <c r="N179" s="280" t="s">
        <v>44</v>
      </c>
      <c r="O179" s="86"/>
      <c r="P179" s="233">
        <f>O179*H179</f>
        <v>0</v>
      </c>
      <c r="Q179" s="233">
        <v>0</v>
      </c>
      <c r="R179" s="233">
        <f>Q179*H179</f>
        <v>0</v>
      </c>
      <c r="S179" s="233">
        <v>0</v>
      </c>
      <c r="T179" s="234">
        <f>S179*H179</f>
        <v>0</v>
      </c>
      <c r="AR179" s="235" t="s">
        <v>147</v>
      </c>
      <c r="AT179" s="235" t="s">
        <v>182</v>
      </c>
      <c r="AU179" s="235" t="s">
        <v>89</v>
      </c>
      <c r="AY179" s="17" t="s">
        <v>138</v>
      </c>
      <c r="BE179" s="236">
        <f>IF(N179="základní",J179,0)</f>
        <v>0</v>
      </c>
      <c r="BF179" s="236">
        <f>IF(N179="snížená",J179,0)</f>
        <v>0</v>
      </c>
      <c r="BG179" s="236">
        <f>IF(N179="zákl. přenesená",J179,0)</f>
        <v>0</v>
      </c>
      <c r="BH179" s="236">
        <f>IF(N179="sníž. přenesená",J179,0)</f>
        <v>0</v>
      </c>
      <c r="BI179" s="236">
        <f>IF(N179="nulová",J179,0)</f>
        <v>0</v>
      </c>
      <c r="BJ179" s="17" t="s">
        <v>87</v>
      </c>
      <c r="BK179" s="236">
        <f>ROUND(I179*H179,2)</f>
        <v>0</v>
      </c>
      <c r="BL179" s="17" t="s">
        <v>147</v>
      </c>
      <c r="BM179" s="235" t="s">
        <v>235</v>
      </c>
    </row>
    <row r="180" s="13" customFormat="1">
      <c r="B180" s="248"/>
      <c r="C180" s="249"/>
      <c r="D180" s="239" t="s">
        <v>148</v>
      </c>
      <c r="E180" s="250" t="s">
        <v>1</v>
      </c>
      <c r="F180" s="251" t="s">
        <v>167</v>
      </c>
      <c r="G180" s="249"/>
      <c r="H180" s="252">
        <v>14137.200000000001</v>
      </c>
      <c r="I180" s="253"/>
      <c r="J180" s="249"/>
      <c r="K180" s="249"/>
      <c r="L180" s="254"/>
      <c r="M180" s="255"/>
      <c r="N180" s="256"/>
      <c r="O180" s="256"/>
      <c r="P180" s="256"/>
      <c r="Q180" s="256"/>
      <c r="R180" s="256"/>
      <c r="S180" s="256"/>
      <c r="T180" s="257"/>
      <c r="AT180" s="258" t="s">
        <v>148</v>
      </c>
      <c r="AU180" s="258" t="s">
        <v>89</v>
      </c>
      <c r="AV180" s="13" t="s">
        <v>89</v>
      </c>
      <c r="AW180" s="13" t="s">
        <v>36</v>
      </c>
      <c r="AX180" s="13" t="s">
        <v>79</v>
      </c>
      <c r="AY180" s="258" t="s">
        <v>138</v>
      </c>
    </row>
    <row r="181" s="14" customFormat="1">
      <c r="B181" s="259"/>
      <c r="C181" s="260"/>
      <c r="D181" s="239" t="s">
        <v>148</v>
      </c>
      <c r="E181" s="261" t="s">
        <v>1</v>
      </c>
      <c r="F181" s="262" t="s">
        <v>151</v>
      </c>
      <c r="G181" s="260"/>
      <c r="H181" s="263">
        <v>14137.200000000001</v>
      </c>
      <c r="I181" s="264"/>
      <c r="J181" s="260"/>
      <c r="K181" s="260"/>
      <c r="L181" s="265"/>
      <c r="M181" s="266"/>
      <c r="N181" s="267"/>
      <c r="O181" s="267"/>
      <c r="P181" s="267"/>
      <c r="Q181" s="267"/>
      <c r="R181" s="267"/>
      <c r="S181" s="267"/>
      <c r="T181" s="268"/>
      <c r="AT181" s="269" t="s">
        <v>148</v>
      </c>
      <c r="AU181" s="269" t="s">
        <v>89</v>
      </c>
      <c r="AV181" s="14" t="s">
        <v>147</v>
      </c>
      <c r="AW181" s="14" t="s">
        <v>36</v>
      </c>
      <c r="AX181" s="14" t="s">
        <v>87</v>
      </c>
      <c r="AY181" s="269" t="s">
        <v>138</v>
      </c>
    </row>
    <row r="182" s="1" customFormat="1" ht="24" customHeight="1">
      <c r="B182" s="38"/>
      <c r="C182" s="272" t="s">
        <v>191</v>
      </c>
      <c r="D182" s="272" t="s">
        <v>182</v>
      </c>
      <c r="E182" s="273" t="s">
        <v>236</v>
      </c>
      <c r="F182" s="274" t="s">
        <v>237</v>
      </c>
      <c r="G182" s="275" t="s">
        <v>238</v>
      </c>
      <c r="H182" s="276">
        <v>297.30000000000001</v>
      </c>
      <c r="I182" s="277"/>
      <c r="J182" s="278">
        <f>ROUND(I182*H182,2)</f>
        <v>0</v>
      </c>
      <c r="K182" s="274" t="s">
        <v>145</v>
      </c>
      <c r="L182" s="43"/>
      <c r="M182" s="279" t="s">
        <v>1</v>
      </c>
      <c r="N182" s="280" t="s">
        <v>44</v>
      </c>
      <c r="O182" s="86"/>
      <c r="P182" s="233">
        <f>O182*H182</f>
        <v>0</v>
      </c>
      <c r="Q182" s="233">
        <v>0</v>
      </c>
      <c r="R182" s="233">
        <f>Q182*H182</f>
        <v>0</v>
      </c>
      <c r="S182" s="233">
        <v>0</v>
      </c>
      <c r="T182" s="234">
        <f>S182*H182</f>
        <v>0</v>
      </c>
      <c r="AR182" s="235" t="s">
        <v>147</v>
      </c>
      <c r="AT182" s="235" t="s">
        <v>182</v>
      </c>
      <c r="AU182" s="235" t="s">
        <v>89</v>
      </c>
      <c r="AY182" s="17" t="s">
        <v>138</v>
      </c>
      <c r="BE182" s="236">
        <f>IF(N182="základní",J182,0)</f>
        <v>0</v>
      </c>
      <c r="BF182" s="236">
        <f>IF(N182="snížená",J182,0)</f>
        <v>0</v>
      </c>
      <c r="BG182" s="236">
        <f>IF(N182="zákl. přenesená",J182,0)</f>
        <v>0</v>
      </c>
      <c r="BH182" s="236">
        <f>IF(N182="sníž. přenesená",J182,0)</f>
        <v>0</v>
      </c>
      <c r="BI182" s="236">
        <f>IF(N182="nulová",J182,0)</f>
        <v>0</v>
      </c>
      <c r="BJ182" s="17" t="s">
        <v>87</v>
      </c>
      <c r="BK182" s="236">
        <f>ROUND(I182*H182,2)</f>
        <v>0</v>
      </c>
      <c r="BL182" s="17" t="s">
        <v>147</v>
      </c>
      <c r="BM182" s="235" t="s">
        <v>239</v>
      </c>
    </row>
    <row r="183" s="1" customFormat="1" ht="24" customHeight="1">
      <c r="B183" s="38"/>
      <c r="C183" s="272" t="s">
        <v>240</v>
      </c>
      <c r="D183" s="272" t="s">
        <v>182</v>
      </c>
      <c r="E183" s="273" t="s">
        <v>241</v>
      </c>
      <c r="F183" s="274" t="s">
        <v>242</v>
      </c>
      <c r="G183" s="275" t="s">
        <v>159</v>
      </c>
      <c r="H183" s="276">
        <v>2000</v>
      </c>
      <c r="I183" s="277"/>
      <c r="J183" s="278">
        <f>ROUND(I183*H183,2)</f>
        <v>0</v>
      </c>
      <c r="K183" s="274" t="s">
        <v>145</v>
      </c>
      <c r="L183" s="43"/>
      <c r="M183" s="279" t="s">
        <v>1</v>
      </c>
      <c r="N183" s="280" t="s">
        <v>44</v>
      </c>
      <c r="O183" s="86"/>
      <c r="P183" s="233">
        <f>O183*H183</f>
        <v>0</v>
      </c>
      <c r="Q183" s="233">
        <v>0</v>
      </c>
      <c r="R183" s="233">
        <f>Q183*H183</f>
        <v>0</v>
      </c>
      <c r="S183" s="233">
        <v>0</v>
      </c>
      <c r="T183" s="234">
        <f>S183*H183</f>
        <v>0</v>
      </c>
      <c r="AR183" s="235" t="s">
        <v>147</v>
      </c>
      <c r="AT183" s="235" t="s">
        <v>182</v>
      </c>
      <c r="AU183" s="235" t="s">
        <v>89</v>
      </c>
      <c r="AY183" s="17" t="s">
        <v>138</v>
      </c>
      <c r="BE183" s="236">
        <f>IF(N183="základní",J183,0)</f>
        <v>0</v>
      </c>
      <c r="BF183" s="236">
        <f>IF(N183="snížená",J183,0)</f>
        <v>0</v>
      </c>
      <c r="BG183" s="236">
        <f>IF(N183="zákl. přenesená",J183,0)</f>
        <v>0</v>
      </c>
      <c r="BH183" s="236">
        <f>IF(N183="sníž. přenesená",J183,0)</f>
        <v>0</v>
      </c>
      <c r="BI183" s="236">
        <f>IF(N183="nulová",J183,0)</f>
        <v>0</v>
      </c>
      <c r="BJ183" s="17" t="s">
        <v>87</v>
      </c>
      <c r="BK183" s="236">
        <f>ROUND(I183*H183,2)</f>
        <v>0</v>
      </c>
      <c r="BL183" s="17" t="s">
        <v>147</v>
      </c>
      <c r="BM183" s="235" t="s">
        <v>243</v>
      </c>
    </row>
    <row r="184" s="1" customFormat="1">
      <c r="B184" s="38"/>
      <c r="C184" s="39"/>
      <c r="D184" s="239" t="s">
        <v>172</v>
      </c>
      <c r="E184" s="39"/>
      <c r="F184" s="270" t="s">
        <v>244</v>
      </c>
      <c r="G184" s="39"/>
      <c r="H184" s="39"/>
      <c r="I184" s="139"/>
      <c r="J184" s="39"/>
      <c r="K184" s="39"/>
      <c r="L184" s="43"/>
      <c r="M184" s="271"/>
      <c r="N184" s="86"/>
      <c r="O184" s="86"/>
      <c r="P184" s="86"/>
      <c r="Q184" s="86"/>
      <c r="R184" s="86"/>
      <c r="S184" s="86"/>
      <c r="T184" s="87"/>
      <c r="AT184" s="17" t="s">
        <v>172</v>
      </c>
      <c r="AU184" s="17" t="s">
        <v>89</v>
      </c>
    </row>
    <row r="185" s="13" customFormat="1">
      <c r="B185" s="248"/>
      <c r="C185" s="249"/>
      <c r="D185" s="239" t="s">
        <v>148</v>
      </c>
      <c r="E185" s="250" t="s">
        <v>1</v>
      </c>
      <c r="F185" s="251" t="s">
        <v>245</v>
      </c>
      <c r="G185" s="249"/>
      <c r="H185" s="252">
        <v>2000</v>
      </c>
      <c r="I185" s="253"/>
      <c r="J185" s="249"/>
      <c r="K185" s="249"/>
      <c r="L185" s="254"/>
      <c r="M185" s="255"/>
      <c r="N185" s="256"/>
      <c r="O185" s="256"/>
      <c r="P185" s="256"/>
      <c r="Q185" s="256"/>
      <c r="R185" s="256"/>
      <c r="S185" s="256"/>
      <c r="T185" s="257"/>
      <c r="AT185" s="258" t="s">
        <v>148</v>
      </c>
      <c r="AU185" s="258" t="s">
        <v>89</v>
      </c>
      <c r="AV185" s="13" t="s">
        <v>89</v>
      </c>
      <c r="AW185" s="13" t="s">
        <v>36</v>
      </c>
      <c r="AX185" s="13" t="s">
        <v>79</v>
      </c>
      <c r="AY185" s="258" t="s">
        <v>138</v>
      </c>
    </row>
    <row r="186" s="14" customFormat="1">
      <c r="B186" s="259"/>
      <c r="C186" s="260"/>
      <c r="D186" s="239" t="s">
        <v>148</v>
      </c>
      <c r="E186" s="261" t="s">
        <v>1</v>
      </c>
      <c r="F186" s="262" t="s">
        <v>151</v>
      </c>
      <c r="G186" s="260"/>
      <c r="H186" s="263">
        <v>2000</v>
      </c>
      <c r="I186" s="264"/>
      <c r="J186" s="260"/>
      <c r="K186" s="260"/>
      <c r="L186" s="265"/>
      <c r="M186" s="266"/>
      <c r="N186" s="267"/>
      <c r="O186" s="267"/>
      <c r="P186" s="267"/>
      <c r="Q186" s="267"/>
      <c r="R186" s="267"/>
      <c r="S186" s="267"/>
      <c r="T186" s="268"/>
      <c r="AT186" s="269" t="s">
        <v>148</v>
      </c>
      <c r="AU186" s="269" t="s">
        <v>89</v>
      </c>
      <c r="AV186" s="14" t="s">
        <v>147</v>
      </c>
      <c r="AW186" s="14" t="s">
        <v>36</v>
      </c>
      <c r="AX186" s="14" t="s">
        <v>87</v>
      </c>
      <c r="AY186" s="269" t="s">
        <v>138</v>
      </c>
    </row>
    <row r="187" s="1" customFormat="1" ht="24" customHeight="1">
      <c r="B187" s="38"/>
      <c r="C187" s="272" t="s">
        <v>195</v>
      </c>
      <c r="D187" s="272" t="s">
        <v>182</v>
      </c>
      <c r="E187" s="273" t="s">
        <v>246</v>
      </c>
      <c r="F187" s="274" t="s">
        <v>247</v>
      </c>
      <c r="G187" s="275" t="s">
        <v>159</v>
      </c>
      <c r="H187" s="276">
        <v>1450</v>
      </c>
      <c r="I187" s="277"/>
      <c r="J187" s="278">
        <f>ROUND(I187*H187,2)</f>
        <v>0</v>
      </c>
      <c r="K187" s="274" t="s">
        <v>145</v>
      </c>
      <c r="L187" s="43"/>
      <c r="M187" s="279" t="s">
        <v>1</v>
      </c>
      <c r="N187" s="280" t="s">
        <v>44</v>
      </c>
      <c r="O187" s="86"/>
      <c r="P187" s="233">
        <f>O187*H187</f>
        <v>0</v>
      </c>
      <c r="Q187" s="233">
        <v>0</v>
      </c>
      <c r="R187" s="233">
        <f>Q187*H187</f>
        <v>0</v>
      </c>
      <c r="S187" s="233">
        <v>0</v>
      </c>
      <c r="T187" s="234">
        <f>S187*H187</f>
        <v>0</v>
      </c>
      <c r="AR187" s="235" t="s">
        <v>147</v>
      </c>
      <c r="AT187" s="235" t="s">
        <v>182</v>
      </c>
      <c r="AU187" s="235" t="s">
        <v>89</v>
      </c>
      <c r="AY187" s="17" t="s">
        <v>138</v>
      </c>
      <c r="BE187" s="236">
        <f>IF(N187="základní",J187,0)</f>
        <v>0</v>
      </c>
      <c r="BF187" s="236">
        <f>IF(N187="snížená",J187,0)</f>
        <v>0</v>
      </c>
      <c r="BG187" s="236">
        <f>IF(N187="zákl. přenesená",J187,0)</f>
        <v>0</v>
      </c>
      <c r="BH187" s="236">
        <f>IF(N187="sníž. přenesená",J187,0)</f>
        <v>0</v>
      </c>
      <c r="BI187" s="236">
        <f>IF(N187="nulová",J187,0)</f>
        <v>0</v>
      </c>
      <c r="BJ187" s="17" t="s">
        <v>87</v>
      </c>
      <c r="BK187" s="236">
        <f>ROUND(I187*H187,2)</f>
        <v>0</v>
      </c>
      <c r="BL187" s="17" t="s">
        <v>147</v>
      </c>
      <c r="BM187" s="235" t="s">
        <v>248</v>
      </c>
    </row>
    <row r="188" s="12" customFormat="1">
      <c r="B188" s="237"/>
      <c r="C188" s="238"/>
      <c r="D188" s="239" t="s">
        <v>148</v>
      </c>
      <c r="E188" s="240" t="s">
        <v>1</v>
      </c>
      <c r="F188" s="241" t="s">
        <v>249</v>
      </c>
      <c r="G188" s="238"/>
      <c r="H188" s="240" t="s">
        <v>1</v>
      </c>
      <c r="I188" s="242"/>
      <c r="J188" s="238"/>
      <c r="K188" s="238"/>
      <c r="L188" s="243"/>
      <c r="M188" s="244"/>
      <c r="N188" s="245"/>
      <c r="O188" s="245"/>
      <c r="P188" s="245"/>
      <c r="Q188" s="245"/>
      <c r="R188" s="245"/>
      <c r="S188" s="245"/>
      <c r="T188" s="246"/>
      <c r="AT188" s="247" t="s">
        <v>148</v>
      </c>
      <c r="AU188" s="247" t="s">
        <v>89</v>
      </c>
      <c r="AV188" s="12" t="s">
        <v>87</v>
      </c>
      <c r="AW188" s="12" t="s">
        <v>36</v>
      </c>
      <c r="AX188" s="12" t="s">
        <v>79</v>
      </c>
      <c r="AY188" s="247" t="s">
        <v>138</v>
      </c>
    </row>
    <row r="189" s="12" customFormat="1">
      <c r="B189" s="237"/>
      <c r="C189" s="238"/>
      <c r="D189" s="239" t="s">
        <v>148</v>
      </c>
      <c r="E189" s="240" t="s">
        <v>1</v>
      </c>
      <c r="F189" s="241" t="s">
        <v>250</v>
      </c>
      <c r="G189" s="238"/>
      <c r="H189" s="240" t="s">
        <v>1</v>
      </c>
      <c r="I189" s="242"/>
      <c r="J189" s="238"/>
      <c r="K189" s="238"/>
      <c r="L189" s="243"/>
      <c r="M189" s="244"/>
      <c r="N189" s="245"/>
      <c r="O189" s="245"/>
      <c r="P189" s="245"/>
      <c r="Q189" s="245"/>
      <c r="R189" s="245"/>
      <c r="S189" s="245"/>
      <c r="T189" s="246"/>
      <c r="AT189" s="247" t="s">
        <v>148</v>
      </c>
      <c r="AU189" s="247" t="s">
        <v>89</v>
      </c>
      <c r="AV189" s="12" t="s">
        <v>87</v>
      </c>
      <c r="AW189" s="12" t="s">
        <v>36</v>
      </c>
      <c r="AX189" s="12" t="s">
        <v>79</v>
      </c>
      <c r="AY189" s="247" t="s">
        <v>138</v>
      </c>
    </row>
    <row r="190" s="13" customFormat="1">
      <c r="B190" s="248"/>
      <c r="C190" s="249"/>
      <c r="D190" s="239" t="s">
        <v>148</v>
      </c>
      <c r="E190" s="250" t="s">
        <v>1</v>
      </c>
      <c r="F190" s="251" t="s">
        <v>251</v>
      </c>
      <c r="G190" s="249"/>
      <c r="H190" s="252">
        <v>500</v>
      </c>
      <c r="I190" s="253"/>
      <c r="J190" s="249"/>
      <c r="K190" s="249"/>
      <c r="L190" s="254"/>
      <c r="M190" s="255"/>
      <c r="N190" s="256"/>
      <c r="O190" s="256"/>
      <c r="P190" s="256"/>
      <c r="Q190" s="256"/>
      <c r="R190" s="256"/>
      <c r="S190" s="256"/>
      <c r="T190" s="257"/>
      <c r="AT190" s="258" t="s">
        <v>148</v>
      </c>
      <c r="AU190" s="258" t="s">
        <v>89</v>
      </c>
      <c r="AV190" s="13" t="s">
        <v>89</v>
      </c>
      <c r="AW190" s="13" t="s">
        <v>36</v>
      </c>
      <c r="AX190" s="13" t="s">
        <v>79</v>
      </c>
      <c r="AY190" s="258" t="s">
        <v>138</v>
      </c>
    </row>
    <row r="191" s="12" customFormat="1">
      <c r="B191" s="237"/>
      <c r="C191" s="238"/>
      <c r="D191" s="239" t="s">
        <v>148</v>
      </c>
      <c r="E191" s="240" t="s">
        <v>1</v>
      </c>
      <c r="F191" s="241" t="s">
        <v>252</v>
      </c>
      <c r="G191" s="238"/>
      <c r="H191" s="240" t="s">
        <v>1</v>
      </c>
      <c r="I191" s="242"/>
      <c r="J191" s="238"/>
      <c r="K191" s="238"/>
      <c r="L191" s="243"/>
      <c r="M191" s="244"/>
      <c r="N191" s="245"/>
      <c r="O191" s="245"/>
      <c r="P191" s="245"/>
      <c r="Q191" s="245"/>
      <c r="R191" s="245"/>
      <c r="S191" s="245"/>
      <c r="T191" s="246"/>
      <c r="AT191" s="247" t="s">
        <v>148</v>
      </c>
      <c r="AU191" s="247" t="s">
        <v>89</v>
      </c>
      <c r="AV191" s="12" t="s">
        <v>87</v>
      </c>
      <c r="AW191" s="12" t="s">
        <v>36</v>
      </c>
      <c r="AX191" s="12" t="s">
        <v>79</v>
      </c>
      <c r="AY191" s="247" t="s">
        <v>138</v>
      </c>
    </row>
    <row r="192" s="13" customFormat="1">
      <c r="B192" s="248"/>
      <c r="C192" s="249"/>
      <c r="D192" s="239" t="s">
        <v>148</v>
      </c>
      <c r="E192" s="250" t="s">
        <v>1</v>
      </c>
      <c r="F192" s="251" t="s">
        <v>253</v>
      </c>
      <c r="G192" s="249"/>
      <c r="H192" s="252">
        <v>200</v>
      </c>
      <c r="I192" s="253"/>
      <c r="J192" s="249"/>
      <c r="K192" s="249"/>
      <c r="L192" s="254"/>
      <c r="M192" s="255"/>
      <c r="N192" s="256"/>
      <c r="O192" s="256"/>
      <c r="P192" s="256"/>
      <c r="Q192" s="256"/>
      <c r="R192" s="256"/>
      <c r="S192" s="256"/>
      <c r="T192" s="257"/>
      <c r="AT192" s="258" t="s">
        <v>148</v>
      </c>
      <c r="AU192" s="258" t="s">
        <v>89</v>
      </c>
      <c r="AV192" s="13" t="s">
        <v>89</v>
      </c>
      <c r="AW192" s="13" t="s">
        <v>36</v>
      </c>
      <c r="AX192" s="13" t="s">
        <v>79</v>
      </c>
      <c r="AY192" s="258" t="s">
        <v>138</v>
      </c>
    </row>
    <row r="193" s="12" customFormat="1">
      <c r="B193" s="237"/>
      <c r="C193" s="238"/>
      <c r="D193" s="239" t="s">
        <v>148</v>
      </c>
      <c r="E193" s="240" t="s">
        <v>1</v>
      </c>
      <c r="F193" s="241" t="s">
        <v>254</v>
      </c>
      <c r="G193" s="238"/>
      <c r="H193" s="240" t="s">
        <v>1</v>
      </c>
      <c r="I193" s="242"/>
      <c r="J193" s="238"/>
      <c r="K193" s="238"/>
      <c r="L193" s="243"/>
      <c r="M193" s="244"/>
      <c r="N193" s="245"/>
      <c r="O193" s="245"/>
      <c r="P193" s="245"/>
      <c r="Q193" s="245"/>
      <c r="R193" s="245"/>
      <c r="S193" s="245"/>
      <c r="T193" s="246"/>
      <c r="AT193" s="247" t="s">
        <v>148</v>
      </c>
      <c r="AU193" s="247" t="s">
        <v>89</v>
      </c>
      <c r="AV193" s="12" t="s">
        <v>87</v>
      </c>
      <c r="AW193" s="12" t="s">
        <v>36</v>
      </c>
      <c r="AX193" s="12" t="s">
        <v>79</v>
      </c>
      <c r="AY193" s="247" t="s">
        <v>138</v>
      </c>
    </row>
    <row r="194" s="13" customFormat="1">
      <c r="B194" s="248"/>
      <c r="C194" s="249"/>
      <c r="D194" s="239" t="s">
        <v>148</v>
      </c>
      <c r="E194" s="250" t="s">
        <v>1</v>
      </c>
      <c r="F194" s="251" t="s">
        <v>255</v>
      </c>
      <c r="G194" s="249"/>
      <c r="H194" s="252">
        <v>250</v>
      </c>
      <c r="I194" s="253"/>
      <c r="J194" s="249"/>
      <c r="K194" s="249"/>
      <c r="L194" s="254"/>
      <c r="M194" s="255"/>
      <c r="N194" s="256"/>
      <c r="O194" s="256"/>
      <c r="P194" s="256"/>
      <c r="Q194" s="256"/>
      <c r="R194" s="256"/>
      <c r="S194" s="256"/>
      <c r="T194" s="257"/>
      <c r="AT194" s="258" t="s">
        <v>148</v>
      </c>
      <c r="AU194" s="258" t="s">
        <v>89</v>
      </c>
      <c r="AV194" s="13" t="s">
        <v>89</v>
      </c>
      <c r="AW194" s="13" t="s">
        <v>36</v>
      </c>
      <c r="AX194" s="13" t="s">
        <v>79</v>
      </c>
      <c r="AY194" s="258" t="s">
        <v>138</v>
      </c>
    </row>
    <row r="195" s="12" customFormat="1">
      <c r="B195" s="237"/>
      <c r="C195" s="238"/>
      <c r="D195" s="239" t="s">
        <v>148</v>
      </c>
      <c r="E195" s="240" t="s">
        <v>1</v>
      </c>
      <c r="F195" s="241" t="s">
        <v>256</v>
      </c>
      <c r="G195" s="238"/>
      <c r="H195" s="240" t="s">
        <v>1</v>
      </c>
      <c r="I195" s="242"/>
      <c r="J195" s="238"/>
      <c r="K195" s="238"/>
      <c r="L195" s="243"/>
      <c r="M195" s="244"/>
      <c r="N195" s="245"/>
      <c r="O195" s="245"/>
      <c r="P195" s="245"/>
      <c r="Q195" s="245"/>
      <c r="R195" s="245"/>
      <c r="S195" s="245"/>
      <c r="T195" s="246"/>
      <c r="AT195" s="247" t="s">
        <v>148</v>
      </c>
      <c r="AU195" s="247" t="s">
        <v>89</v>
      </c>
      <c r="AV195" s="12" t="s">
        <v>87</v>
      </c>
      <c r="AW195" s="12" t="s">
        <v>36</v>
      </c>
      <c r="AX195" s="12" t="s">
        <v>79</v>
      </c>
      <c r="AY195" s="247" t="s">
        <v>138</v>
      </c>
    </row>
    <row r="196" s="13" customFormat="1">
      <c r="B196" s="248"/>
      <c r="C196" s="249"/>
      <c r="D196" s="239" t="s">
        <v>148</v>
      </c>
      <c r="E196" s="250" t="s">
        <v>1</v>
      </c>
      <c r="F196" s="251" t="s">
        <v>251</v>
      </c>
      <c r="G196" s="249"/>
      <c r="H196" s="252">
        <v>500</v>
      </c>
      <c r="I196" s="253"/>
      <c r="J196" s="249"/>
      <c r="K196" s="249"/>
      <c r="L196" s="254"/>
      <c r="M196" s="255"/>
      <c r="N196" s="256"/>
      <c r="O196" s="256"/>
      <c r="P196" s="256"/>
      <c r="Q196" s="256"/>
      <c r="R196" s="256"/>
      <c r="S196" s="256"/>
      <c r="T196" s="257"/>
      <c r="AT196" s="258" t="s">
        <v>148</v>
      </c>
      <c r="AU196" s="258" t="s">
        <v>89</v>
      </c>
      <c r="AV196" s="13" t="s">
        <v>89</v>
      </c>
      <c r="AW196" s="13" t="s">
        <v>36</v>
      </c>
      <c r="AX196" s="13" t="s">
        <v>79</v>
      </c>
      <c r="AY196" s="258" t="s">
        <v>138</v>
      </c>
    </row>
    <row r="197" s="14" customFormat="1">
      <c r="B197" s="259"/>
      <c r="C197" s="260"/>
      <c r="D197" s="239" t="s">
        <v>148</v>
      </c>
      <c r="E197" s="261" t="s">
        <v>1</v>
      </c>
      <c r="F197" s="262" t="s">
        <v>151</v>
      </c>
      <c r="G197" s="260"/>
      <c r="H197" s="263">
        <v>1450</v>
      </c>
      <c r="I197" s="264"/>
      <c r="J197" s="260"/>
      <c r="K197" s="260"/>
      <c r="L197" s="265"/>
      <c r="M197" s="266"/>
      <c r="N197" s="267"/>
      <c r="O197" s="267"/>
      <c r="P197" s="267"/>
      <c r="Q197" s="267"/>
      <c r="R197" s="267"/>
      <c r="S197" s="267"/>
      <c r="T197" s="268"/>
      <c r="AT197" s="269" t="s">
        <v>148</v>
      </c>
      <c r="AU197" s="269" t="s">
        <v>89</v>
      </c>
      <c r="AV197" s="14" t="s">
        <v>147</v>
      </c>
      <c r="AW197" s="14" t="s">
        <v>36</v>
      </c>
      <c r="AX197" s="14" t="s">
        <v>87</v>
      </c>
      <c r="AY197" s="269" t="s">
        <v>138</v>
      </c>
    </row>
    <row r="198" s="1" customFormat="1" ht="24" customHeight="1">
      <c r="B198" s="38"/>
      <c r="C198" s="272" t="s">
        <v>7</v>
      </c>
      <c r="D198" s="272" t="s">
        <v>182</v>
      </c>
      <c r="E198" s="273" t="s">
        <v>257</v>
      </c>
      <c r="F198" s="274" t="s">
        <v>258</v>
      </c>
      <c r="G198" s="275" t="s">
        <v>170</v>
      </c>
      <c r="H198" s="276">
        <v>67</v>
      </c>
      <c r="I198" s="277"/>
      <c r="J198" s="278">
        <f>ROUND(I198*H198,2)</f>
        <v>0</v>
      </c>
      <c r="K198" s="274" t="s">
        <v>145</v>
      </c>
      <c r="L198" s="43"/>
      <c r="M198" s="279" t="s">
        <v>1</v>
      </c>
      <c r="N198" s="280" t="s">
        <v>44</v>
      </c>
      <c r="O198" s="86"/>
      <c r="P198" s="233">
        <f>O198*H198</f>
        <v>0</v>
      </c>
      <c r="Q198" s="233">
        <v>0</v>
      </c>
      <c r="R198" s="233">
        <f>Q198*H198</f>
        <v>0</v>
      </c>
      <c r="S198" s="233">
        <v>0</v>
      </c>
      <c r="T198" s="234">
        <f>S198*H198</f>
        <v>0</v>
      </c>
      <c r="AR198" s="235" t="s">
        <v>147</v>
      </c>
      <c r="AT198" s="235" t="s">
        <v>182</v>
      </c>
      <c r="AU198" s="235" t="s">
        <v>89</v>
      </c>
      <c r="AY198" s="17" t="s">
        <v>138</v>
      </c>
      <c r="BE198" s="236">
        <f>IF(N198="základní",J198,0)</f>
        <v>0</v>
      </c>
      <c r="BF198" s="236">
        <f>IF(N198="snížená",J198,0)</f>
        <v>0</v>
      </c>
      <c r="BG198" s="236">
        <f>IF(N198="zákl. přenesená",J198,0)</f>
        <v>0</v>
      </c>
      <c r="BH198" s="236">
        <f>IF(N198="sníž. přenesená",J198,0)</f>
        <v>0</v>
      </c>
      <c r="BI198" s="236">
        <f>IF(N198="nulová",J198,0)</f>
        <v>0</v>
      </c>
      <c r="BJ198" s="17" t="s">
        <v>87</v>
      </c>
      <c r="BK198" s="236">
        <f>ROUND(I198*H198,2)</f>
        <v>0</v>
      </c>
      <c r="BL198" s="17" t="s">
        <v>147</v>
      </c>
      <c r="BM198" s="235" t="s">
        <v>259</v>
      </c>
    </row>
    <row r="199" s="1" customFormat="1">
      <c r="B199" s="38"/>
      <c r="C199" s="39"/>
      <c r="D199" s="239" t="s">
        <v>172</v>
      </c>
      <c r="E199" s="39"/>
      <c r="F199" s="270" t="s">
        <v>260</v>
      </c>
      <c r="G199" s="39"/>
      <c r="H199" s="39"/>
      <c r="I199" s="139"/>
      <c r="J199" s="39"/>
      <c r="K199" s="39"/>
      <c r="L199" s="43"/>
      <c r="M199" s="271"/>
      <c r="N199" s="86"/>
      <c r="O199" s="86"/>
      <c r="P199" s="86"/>
      <c r="Q199" s="86"/>
      <c r="R199" s="86"/>
      <c r="S199" s="86"/>
      <c r="T199" s="87"/>
      <c r="AT199" s="17" t="s">
        <v>172</v>
      </c>
      <c r="AU199" s="17" t="s">
        <v>89</v>
      </c>
    </row>
    <row r="200" s="1" customFormat="1" ht="24" customHeight="1">
      <c r="B200" s="38"/>
      <c r="C200" s="272" t="s">
        <v>203</v>
      </c>
      <c r="D200" s="272" t="s">
        <v>182</v>
      </c>
      <c r="E200" s="273" t="s">
        <v>261</v>
      </c>
      <c r="F200" s="274" t="s">
        <v>262</v>
      </c>
      <c r="G200" s="275" t="s">
        <v>170</v>
      </c>
      <c r="H200" s="276">
        <v>13</v>
      </c>
      <c r="I200" s="277"/>
      <c r="J200" s="278">
        <f>ROUND(I200*H200,2)</f>
        <v>0</v>
      </c>
      <c r="K200" s="274" t="s">
        <v>145</v>
      </c>
      <c r="L200" s="43"/>
      <c r="M200" s="279" t="s">
        <v>1</v>
      </c>
      <c r="N200" s="280" t="s">
        <v>44</v>
      </c>
      <c r="O200" s="86"/>
      <c r="P200" s="233">
        <f>O200*H200</f>
        <v>0</v>
      </c>
      <c r="Q200" s="233">
        <v>0</v>
      </c>
      <c r="R200" s="233">
        <f>Q200*H200</f>
        <v>0</v>
      </c>
      <c r="S200" s="233">
        <v>0</v>
      </c>
      <c r="T200" s="234">
        <f>S200*H200</f>
        <v>0</v>
      </c>
      <c r="AR200" s="235" t="s">
        <v>147</v>
      </c>
      <c r="AT200" s="235" t="s">
        <v>182</v>
      </c>
      <c r="AU200" s="235" t="s">
        <v>89</v>
      </c>
      <c r="AY200" s="17" t="s">
        <v>138</v>
      </c>
      <c r="BE200" s="236">
        <f>IF(N200="základní",J200,0)</f>
        <v>0</v>
      </c>
      <c r="BF200" s="236">
        <f>IF(N200="snížená",J200,0)</f>
        <v>0</v>
      </c>
      <c r="BG200" s="236">
        <f>IF(N200="zákl. přenesená",J200,0)</f>
        <v>0</v>
      </c>
      <c r="BH200" s="236">
        <f>IF(N200="sníž. přenesená",J200,0)</f>
        <v>0</v>
      </c>
      <c r="BI200" s="236">
        <f>IF(N200="nulová",J200,0)</f>
        <v>0</v>
      </c>
      <c r="BJ200" s="17" t="s">
        <v>87</v>
      </c>
      <c r="BK200" s="236">
        <f>ROUND(I200*H200,2)</f>
        <v>0</v>
      </c>
      <c r="BL200" s="17" t="s">
        <v>147</v>
      </c>
      <c r="BM200" s="235" t="s">
        <v>263</v>
      </c>
    </row>
    <row r="201" s="1" customFormat="1">
      <c r="B201" s="38"/>
      <c r="C201" s="39"/>
      <c r="D201" s="239" t="s">
        <v>172</v>
      </c>
      <c r="E201" s="39"/>
      <c r="F201" s="270" t="s">
        <v>264</v>
      </c>
      <c r="G201" s="39"/>
      <c r="H201" s="39"/>
      <c r="I201" s="139"/>
      <c r="J201" s="39"/>
      <c r="K201" s="39"/>
      <c r="L201" s="43"/>
      <c r="M201" s="271"/>
      <c r="N201" s="86"/>
      <c r="O201" s="86"/>
      <c r="P201" s="86"/>
      <c r="Q201" s="86"/>
      <c r="R201" s="86"/>
      <c r="S201" s="86"/>
      <c r="T201" s="87"/>
      <c r="AT201" s="17" t="s">
        <v>172</v>
      </c>
      <c r="AU201" s="17" t="s">
        <v>89</v>
      </c>
    </row>
    <row r="202" s="1" customFormat="1" ht="24" customHeight="1">
      <c r="B202" s="38"/>
      <c r="C202" s="272" t="s">
        <v>265</v>
      </c>
      <c r="D202" s="272" t="s">
        <v>182</v>
      </c>
      <c r="E202" s="273" t="s">
        <v>266</v>
      </c>
      <c r="F202" s="274" t="s">
        <v>267</v>
      </c>
      <c r="G202" s="275" t="s">
        <v>170</v>
      </c>
      <c r="H202" s="276">
        <v>80</v>
      </c>
      <c r="I202" s="277"/>
      <c r="J202" s="278">
        <f>ROUND(I202*H202,2)</f>
        <v>0</v>
      </c>
      <c r="K202" s="274" t="s">
        <v>145</v>
      </c>
      <c r="L202" s="43"/>
      <c r="M202" s="279" t="s">
        <v>1</v>
      </c>
      <c r="N202" s="280" t="s">
        <v>44</v>
      </c>
      <c r="O202" s="86"/>
      <c r="P202" s="233">
        <f>O202*H202</f>
        <v>0</v>
      </c>
      <c r="Q202" s="233">
        <v>0</v>
      </c>
      <c r="R202" s="233">
        <f>Q202*H202</f>
        <v>0</v>
      </c>
      <c r="S202" s="233">
        <v>0</v>
      </c>
      <c r="T202" s="234">
        <f>S202*H202</f>
        <v>0</v>
      </c>
      <c r="AR202" s="235" t="s">
        <v>147</v>
      </c>
      <c r="AT202" s="235" t="s">
        <v>182</v>
      </c>
      <c r="AU202" s="235" t="s">
        <v>89</v>
      </c>
      <c r="AY202" s="17" t="s">
        <v>138</v>
      </c>
      <c r="BE202" s="236">
        <f>IF(N202="základní",J202,0)</f>
        <v>0</v>
      </c>
      <c r="BF202" s="236">
        <f>IF(N202="snížená",J202,0)</f>
        <v>0</v>
      </c>
      <c r="BG202" s="236">
        <f>IF(N202="zákl. přenesená",J202,0)</f>
        <v>0</v>
      </c>
      <c r="BH202" s="236">
        <f>IF(N202="sníž. přenesená",J202,0)</f>
        <v>0</v>
      </c>
      <c r="BI202" s="236">
        <f>IF(N202="nulová",J202,0)</f>
        <v>0</v>
      </c>
      <c r="BJ202" s="17" t="s">
        <v>87</v>
      </c>
      <c r="BK202" s="236">
        <f>ROUND(I202*H202,2)</f>
        <v>0</v>
      </c>
      <c r="BL202" s="17" t="s">
        <v>147</v>
      </c>
      <c r="BM202" s="235" t="s">
        <v>268</v>
      </c>
    </row>
    <row r="203" s="11" customFormat="1" ht="25.92" customHeight="1">
      <c r="B203" s="207"/>
      <c r="C203" s="208"/>
      <c r="D203" s="209" t="s">
        <v>78</v>
      </c>
      <c r="E203" s="210" t="s">
        <v>269</v>
      </c>
      <c r="F203" s="210" t="s">
        <v>270</v>
      </c>
      <c r="G203" s="208"/>
      <c r="H203" s="208"/>
      <c r="I203" s="211"/>
      <c r="J203" s="212">
        <f>BK203</f>
        <v>0</v>
      </c>
      <c r="K203" s="208"/>
      <c r="L203" s="213"/>
      <c r="M203" s="214"/>
      <c r="N203" s="215"/>
      <c r="O203" s="215"/>
      <c r="P203" s="216">
        <f>SUM(P204:P234)</f>
        <v>0</v>
      </c>
      <c r="Q203" s="215"/>
      <c r="R203" s="216">
        <f>SUM(R204:R234)</f>
        <v>0</v>
      </c>
      <c r="S203" s="215"/>
      <c r="T203" s="217">
        <f>SUM(T204:T234)</f>
        <v>0</v>
      </c>
      <c r="AR203" s="218" t="s">
        <v>147</v>
      </c>
      <c r="AT203" s="219" t="s">
        <v>78</v>
      </c>
      <c r="AU203" s="219" t="s">
        <v>79</v>
      </c>
      <c r="AY203" s="218" t="s">
        <v>138</v>
      </c>
      <c r="BK203" s="220">
        <f>SUM(BK204:BK234)</f>
        <v>0</v>
      </c>
    </row>
    <row r="204" s="1" customFormat="1" ht="24" customHeight="1">
      <c r="B204" s="38"/>
      <c r="C204" s="272" t="s">
        <v>207</v>
      </c>
      <c r="D204" s="272" t="s">
        <v>182</v>
      </c>
      <c r="E204" s="273" t="s">
        <v>271</v>
      </c>
      <c r="F204" s="274" t="s">
        <v>272</v>
      </c>
      <c r="G204" s="275" t="s">
        <v>144</v>
      </c>
      <c r="H204" s="276">
        <v>110.01000000000001</v>
      </c>
      <c r="I204" s="277"/>
      <c r="J204" s="278">
        <f>ROUND(I204*H204,2)</f>
        <v>0</v>
      </c>
      <c r="K204" s="274" t="s">
        <v>145</v>
      </c>
      <c r="L204" s="43"/>
      <c r="M204" s="279" t="s">
        <v>1</v>
      </c>
      <c r="N204" s="280" t="s">
        <v>44</v>
      </c>
      <c r="O204" s="86"/>
      <c r="P204" s="233">
        <f>O204*H204</f>
        <v>0</v>
      </c>
      <c r="Q204" s="233">
        <v>0</v>
      </c>
      <c r="R204" s="233">
        <f>Q204*H204</f>
        <v>0</v>
      </c>
      <c r="S204" s="233">
        <v>0</v>
      </c>
      <c r="T204" s="234">
        <f>S204*H204</f>
        <v>0</v>
      </c>
      <c r="AR204" s="235" t="s">
        <v>273</v>
      </c>
      <c r="AT204" s="235" t="s">
        <v>182</v>
      </c>
      <c r="AU204" s="235" t="s">
        <v>87</v>
      </c>
      <c r="AY204" s="17" t="s">
        <v>138</v>
      </c>
      <c r="BE204" s="236">
        <f>IF(N204="základní",J204,0)</f>
        <v>0</v>
      </c>
      <c r="BF204" s="236">
        <f>IF(N204="snížená",J204,0)</f>
        <v>0</v>
      </c>
      <c r="BG204" s="236">
        <f>IF(N204="zákl. přenesená",J204,0)</f>
        <v>0</v>
      </c>
      <c r="BH204" s="236">
        <f>IF(N204="sníž. přenesená",J204,0)</f>
        <v>0</v>
      </c>
      <c r="BI204" s="236">
        <f>IF(N204="nulová",J204,0)</f>
        <v>0</v>
      </c>
      <c r="BJ204" s="17" t="s">
        <v>87</v>
      </c>
      <c r="BK204" s="236">
        <f>ROUND(I204*H204,2)</f>
        <v>0</v>
      </c>
      <c r="BL204" s="17" t="s">
        <v>273</v>
      </c>
      <c r="BM204" s="235" t="s">
        <v>274</v>
      </c>
    </row>
    <row r="205" s="1" customFormat="1">
      <c r="B205" s="38"/>
      <c r="C205" s="39"/>
      <c r="D205" s="239" t="s">
        <v>172</v>
      </c>
      <c r="E205" s="39"/>
      <c r="F205" s="270" t="s">
        <v>275</v>
      </c>
      <c r="G205" s="39"/>
      <c r="H205" s="39"/>
      <c r="I205" s="139"/>
      <c r="J205" s="39"/>
      <c r="K205" s="39"/>
      <c r="L205" s="43"/>
      <c r="M205" s="271"/>
      <c r="N205" s="86"/>
      <c r="O205" s="86"/>
      <c r="P205" s="86"/>
      <c r="Q205" s="86"/>
      <c r="R205" s="86"/>
      <c r="S205" s="86"/>
      <c r="T205" s="87"/>
      <c r="AT205" s="17" t="s">
        <v>172</v>
      </c>
      <c r="AU205" s="17" t="s">
        <v>87</v>
      </c>
    </row>
    <row r="206" s="12" customFormat="1">
      <c r="B206" s="237"/>
      <c r="C206" s="238"/>
      <c r="D206" s="239" t="s">
        <v>148</v>
      </c>
      <c r="E206" s="240" t="s">
        <v>1</v>
      </c>
      <c r="F206" s="241" t="s">
        <v>276</v>
      </c>
      <c r="G206" s="238"/>
      <c r="H206" s="240" t="s">
        <v>1</v>
      </c>
      <c r="I206" s="242"/>
      <c r="J206" s="238"/>
      <c r="K206" s="238"/>
      <c r="L206" s="243"/>
      <c r="M206" s="244"/>
      <c r="N206" s="245"/>
      <c r="O206" s="245"/>
      <c r="P206" s="245"/>
      <c r="Q206" s="245"/>
      <c r="R206" s="245"/>
      <c r="S206" s="245"/>
      <c r="T206" s="246"/>
      <c r="AT206" s="247" t="s">
        <v>148</v>
      </c>
      <c r="AU206" s="247" t="s">
        <v>87</v>
      </c>
      <c r="AV206" s="12" t="s">
        <v>87</v>
      </c>
      <c r="AW206" s="12" t="s">
        <v>36</v>
      </c>
      <c r="AX206" s="12" t="s">
        <v>79</v>
      </c>
      <c r="AY206" s="247" t="s">
        <v>138</v>
      </c>
    </row>
    <row r="207" s="13" customFormat="1">
      <c r="B207" s="248"/>
      <c r="C207" s="249"/>
      <c r="D207" s="239" t="s">
        <v>148</v>
      </c>
      <c r="E207" s="250" t="s">
        <v>1</v>
      </c>
      <c r="F207" s="251" t="s">
        <v>277</v>
      </c>
      <c r="G207" s="249"/>
      <c r="H207" s="252">
        <v>43.600000000000001</v>
      </c>
      <c r="I207" s="253"/>
      <c r="J207" s="249"/>
      <c r="K207" s="249"/>
      <c r="L207" s="254"/>
      <c r="M207" s="255"/>
      <c r="N207" s="256"/>
      <c r="O207" s="256"/>
      <c r="P207" s="256"/>
      <c r="Q207" s="256"/>
      <c r="R207" s="256"/>
      <c r="S207" s="256"/>
      <c r="T207" s="257"/>
      <c r="AT207" s="258" t="s">
        <v>148</v>
      </c>
      <c r="AU207" s="258" t="s">
        <v>87</v>
      </c>
      <c r="AV207" s="13" t="s">
        <v>89</v>
      </c>
      <c r="AW207" s="13" t="s">
        <v>36</v>
      </c>
      <c r="AX207" s="13" t="s">
        <v>79</v>
      </c>
      <c r="AY207" s="258" t="s">
        <v>138</v>
      </c>
    </row>
    <row r="208" s="12" customFormat="1">
      <c r="B208" s="237"/>
      <c r="C208" s="238"/>
      <c r="D208" s="239" t="s">
        <v>148</v>
      </c>
      <c r="E208" s="240" t="s">
        <v>1</v>
      </c>
      <c r="F208" s="241" t="s">
        <v>278</v>
      </c>
      <c r="G208" s="238"/>
      <c r="H208" s="240" t="s">
        <v>1</v>
      </c>
      <c r="I208" s="242"/>
      <c r="J208" s="238"/>
      <c r="K208" s="238"/>
      <c r="L208" s="243"/>
      <c r="M208" s="244"/>
      <c r="N208" s="245"/>
      <c r="O208" s="245"/>
      <c r="P208" s="245"/>
      <c r="Q208" s="245"/>
      <c r="R208" s="245"/>
      <c r="S208" s="245"/>
      <c r="T208" s="246"/>
      <c r="AT208" s="247" t="s">
        <v>148</v>
      </c>
      <c r="AU208" s="247" t="s">
        <v>87</v>
      </c>
      <c r="AV208" s="12" t="s">
        <v>87</v>
      </c>
      <c r="AW208" s="12" t="s">
        <v>36</v>
      </c>
      <c r="AX208" s="12" t="s">
        <v>79</v>
      </c>
      <c r="AY208" s="247" t="s">
        <v>138</v>
      </c>
    </row>
    <row r="209" s="13" customFormat="1">
      <c r="B209" s="248"/>
      <c r="C209" s="249"/>
      <c r="D209" s="239" t="s">
        <v>148</v>
      </c>
      <c r="E209" s="250" t="s">
        <v>1</v>
      </c>
      <c r="F209" s="251" t="s">
        <v>279</v>
      </c>
      <c r="G209" s="249"/>
      <c r="H209" s="252">
        <v>66.409999999999997</v>
      </c>
      <c r="I209" s="253"/>
      <c r="J209" s="249"/>
      <c r="K209" s="249"/>
      <c r="L209" s="254"/>
      <c r="M209" s="255"/>
      <c r="N209" s="256"/>
      <c r="O209" s="256"/>
      <c r="P209" s="256"/>
      <c r="Q209" s="256"/>
      <c r="R209" s="256"/>
      <c r="S209" s="256"/>
      <c r="T209" s="257"/>
      <c r="AT209" s="258" t="s">
        <v>148</v>
      </c>
      <c r="AU209" s="258" t="s">
        <v>87</v>
      </c>
      <c r="AV209" s="13" t="s">
        <v>89</v>
      </c>
      <c r="AW209" s="13" t="s">
        <v>36</v>
      </c>
      <c r="AX209" s="13" t="s">
        <v>79</v>
      </c>
      <c r="AY209" s="258" t="s">
        <v>138</v>
      </c>
    </row>
    <row r="210" s="14" customFormat="1">
      <c r="B210" s="259"/>
      <c r="C210" s="260"/>
      <c r="D210" s="239" t="s">
        <v>148</v>
      </c>
      <c r="E210" s="261" t="s">
        <v>1</v>
      </c>
      <c r="F210" s="262" t="s">
        <v>151</v>
      </c>
      <c r="G210" s="260"/>
      <c r="H210" s="263">
        <v>110.00999999999999</v>
      </c>
      <c r="I210" s="264"/>
      <c r="J210" s="260"/>
      <c r="K210" s="260"/>
      <c r="L210" s="265"/>
      <c r="M210" s="266"/>
      <c r="N210" s="267"/>
      <c r="O210" s="267"/>
      <c r="P210" s="267"/>
      <c r="Q210" s="267"/>
      <c r="R210" s="267"/>
      <c r="S210" s="267"/>
      <c r="T210" s="268"/>
      <c r="AT210" s="269" t="s">
        <v>148</v>
      </c>
      <c r="AU210" s="269" t="s">
        <v>87</v>
      </c>
      <c r="AV210" s="14" t="s">
        <v>147</v>
      </c>
      <c r="AW210" s="14" t="s">
        <v>36</v>
      </c>
      <c r="AX210" s="14" t="s">
        <v>87</v>
      </c>
      <c r="AY210" s="269" t="s">
        <v>138</v>
      </c>
    </row>
    <row r="211" s="1" customFormat="1" ht="24" customHeight="1">
      <c r="B211" s="38"/>
      <c r="C211" s="272" t="s">
        <v>280</v>
      </c>
      <c r="D211" s="272" t="s">
        <v>182</v>
      </c>
      <c r="E211" s="273" t="s">
        <v>281</v>
      </c>
      <c r="F211" s="274" t="s">
        <v>282</v>
      </c>
      <c r="G211" s="275" t="s">
        <v>144</v>
      </c>
      <c r="H211" s="276">
        <v>31849.889999999999</v>
      </c>
      <c r="I211" s="277"/>
      <c r="J211" s="278">
        <f>ROUND(I211*H211,2)</f>
        <v>0</v>
      </c>
      <c r="K211" s="274" t="s">
        <v>145</v>
      </c>
      <c r="L211" s="43"/>
      <c r="M211" s="279" t="s">
        <v>1</v>
      </c>
      <c r="N211" s="280" t="s">
        <v>44</v>
      </c>
      <c r="O211" s="86"/>
      <c r="P211" s="233">
        <f>O211*H211</f>
        <v>0</v>
      </c>
      <c r="Q211" s="233">
        <v>0</v>
      </c>
      <c r="R211" s="233">
        <f>Q211*H211</f>
        <v>0</v>
      </c>
      <c r="S211" s="233">
        <v>0</v>
      </c>
      <c r="T211" s="234">
        <f>S211*H211</f>
        <v>0</v>
      </c>
      <c r="AR211" s="235" t="s">
        <v>273</v>
      </c>
      <c r="AT211" s="235" t="s">
        <v>182</v>
      </c>
      <c r="AU211" s="235" t="s">
        <v>87</v>
      </c>
      <c r="AY211" s="17" t="s">
        <v>138</v>
      </c>
      <c r="BE211" s="236">
        <f>IF(N211="základní",J211,0)</f>
        <v>0</v>
      </c>
      <c r="BF211" s="236">
        <f>IF(N211="snížená",J211,0)</f>
        <v>0</v>
      </c>
      <c r="BG211" s="236">
        <f>IF(N211="zákl. přenesená",J211,0)</f>
        <v>0</v>
      </c>
      <c r="BH211" s="236">
        <f>IF(N211="sníž. přenesená",J211,0)</f>
        <v>0</v>
      </c>
      <c r="BI211" s="236">
        <f>IF(N211="nulová",J211,0)</f>
        <v>0</v>
      </c>
      <c r="BJ211" s="17" t="s">
        <v>87</v>
      </c>
      <c r="BK211" s="236">
        <f>ROUND(I211*H211,2)</f>
        <v>0</v>
      </c>
      <c r="BL211" s="17" t="s">
        <v>273</v>
      </c>
      <c r="BM211" s="235" t="s">
        <v>283</v>
      </c>
    </row>
    <row r="212" s="1" customFormat="1">
      <c r="B212" s="38"/>
      <c r="C212" s="39"/>
      <c r="D212" s="239" t="s">
        <v>172</v>
      </c>
      <c r="E212" s="39"/>
      <c r="F212" s="270" t="s">
        <v>284</v>
      </c>
      <c r="G212" s="39"/>
      <c r="H212" s="39"/>
      <c r="I212" s="139"/>
      <c r="J212" s="39"/>
      <c r="K212" s="39"/>
      <c r="L212" s="43"/>
      <c r="M212" s="271"/>
      <c r="N212" s="86"/>
      <c r="O212" s="86"/>
      <c r="P212" s="86"/>
      <c r="Q212" s="86"/>
      <c r="R212" s="86"/>
      <c r="S212" s="86"/>
      <c r="T212" s="87"/>
      <c r="AT212" s="17" t="s">
        <v>172</v>
      </c>
      <c r="AU212" s="17" t="s">
        <v>87</v>
      </c>
    </row>
    <row r="213" s="13" customFormat="1">
      <c r="B213" s="248"/>
      <c r="C213" s="249"/>
      <c r="D213" s="239" t="s">
        <v>148</v>
      </c>
      <c r="E213" s="250" t="s">
        <v>1</v>
      </c>
      <c r="F213" s="251" t="s">
        <v>285</v>
      </c>
      <c r="G213" s="249"/>
      <c r="H213" s="252">
        <v>31849.889999999999</v>
      </c>
      <c r="I213" s="253"/>
      <c r="J213" s="249"/>
      <c r="K213" s="249"/>
      <c r="L213" s="254"/>
      <c r="M213" s="255"/>
      <c r="N213" s="256"/>
      <c r="O213" s="256"/>
      <c r="P213" s="256"/>
      <c r="Q213" s="256"/>
      <c r="R213" s="256"/>
      <c r="S213" s="256"/>
      <c r="T213" s="257"/>
      <c r="AT213" s="258" t="s">
        <v>148</v>
      </c>
      <c r="AU213" s="258" t="s">
        <v>87</v>
      </c>
      <c r="AV213" s="13" t="s">
        <v>89</v>
      </c>
      <c r="AW213" s="13" t="s">
        <v>36</v>
      </c>
      <c r="AX213" s="13" t="s">
        <v>79</v>
      </c>
      <c r="AY213" s="258" t="s">
        <v>138</v>
      </c>
    </row>
    <row r="214" s="14" customFormat="1">
      <c r="B214" s="259"/>
      <c r="C214" s="260"/>
      <c r="D214" s="239" t="s">
        <v>148</v>
      </c>
      <c r="E214" s="261" t="s">
        <v>1</v>
      </c>
      <c r="F214" s="262" t="s">
        <v>151</v>
      </c>
      <c r="G214" s="260"/>
      <c r="H214" s="263">
        <v>31849.889999999999</v>
      </c>
      <c r="I214" s="264"/>
      <c r="J214" s="260"/>
      <c r="K214" s="260"/>
      <c r="L214" s="265"/>
      <c r="M214" s="266"/>
      <c r="N214" s="267"/>
      <c r="O214" s="267"/>
      <c r="P214" s="267"/>
      <c r="Q214" s="267"/>
      <c r="R214" s="267"/>
      <c r="S214" s="267"/>
      <c r="T214" s="268"/>
      <c r="AT214" s="269" t="s">
        <v>148</v>
      </c>
      <c r="AU214" s="269" t="s">
        <v>87</v>
      </c>
      <c r="AV214" s="14" t="s">
        <v>147</v>
      </c>
      <c r="AW214" s="14" t="s">
        <v>36</v>
      </c>
      <c r="AX214" s="14" t="s">
        <v>87</v>
      </c>
      <c r="AY214" s="269" t="s">
        <v>138</v>
      </c>
    </row>
    <row r="215" s="1" customFormat="1" ht="16.5" customHeight="1">
      <c r="B215" s="38"/>
      <c r="C215" s="272" t="s">
        <v>213</v>
      </c>
      <c r="D215" s="272" t="s">
        <v>182</v>
      </c>
      <c r="E215" s="273" t="s">
        <v>286</v>
      </c>
      <c r="F215" s="274" t="s">
        <v>287</v>
      </c>
      <c r="G215" s="275" t="s">
        <v>144</v>
      </c>
      <c r="H215" s="276">
        <v>57149.43</v>
      </c>
      <c r="I215" s="277"/>
      <c r="J215" s="278">
        <f>ROUND(I215*H215,2)</f>
        <v>0</v>
      </c>
      <c r="K215" s="274" t="s">
        <v>1</v>
      </c>
      <c r="L215" s="43"/>
      <c r="M215" s="279" t="s">
        <v>1</v>
      </c>
      <c r="N215" s="280" t="s">
        <v>44</v>
      </c>
      <c r="O215" s="86"/>
      <c r="P215" s="233">
        <f>O215*H215</f>
        <v>0</v>
      </c>
      <c r="Q215" s="233">
        <v>0</v>
      </c>
      <c r="R215" s="233">
        <f>Q215*H215</f>
        <v>0</v>
      </c>
      <c r="S215" s="233">
        <v>0</v>
      </c>
      <c r="T215" s="234">
        <f>S215*H215</f>
        <v>0</v>
      </c>
      <c r="AR215" s="235" t="s">
        <v>273</v>
      </c>
      <c r="AT215" s="235" t="s">
        <v>182</v>
      </c>
      <c r="AU215" s="235" t="s">
        <v>87</v>
      </c>
      <c r="AY215" s="17" t="s">
        <v>138</v>
      </c>
      <c r="BE215" s="236">
        <f>IF(N215="základní",J215,0)</f>
        <v>0</v>
      </c>
      <c r="BF215" s="236">
        <f>IF(N215="snížená",J215,0)</f>
        <v>0</v>
      </c>
      <c r="BG215" s="236">
        <f>IF(N215="zákl. přenesená",J215,0)</f>
        <v>0</v>
      </c>
      <c r="BH215" s="236">
        <f>IF(N215="sníž. přenesená",J215,0)</f>
        <v>0</v>
      </c>
      <c r="BI215" s="236">
        <f>IF(N215="nulová",J215,0)</f>
        <v>0</v>
      </c>
      <c r="BJ215" s="17" t="s">
        <v>87</v>
      </c>
      <c r="BK215" s="236">
        <f>ROUND(I215*H215,2)</f>
        <v>0</v>
      </c>
      <c r="BL215" s="17" t="s">
        <v>273</v>
      </c>
      <c r="BM215" s="235" t="s">
        <v>288</v>
      </c>
    </row>
    <row r="216" s="12" customFormat="1">
      <c r="B216" s="237"/>
      <c r="C216" s="238"/>
      <c r="D216" s="239" t="s">
        <v>148</v>
      </c>
      <c r="E216" s="240" t="s">
        <v>1</v>
      </c>
      <c r="F216" s="241" t="s">
        <v>289</v>
      </c>
      <c r="G216" s="238"/>
      <c r="H216" s="240" t="s">
        <v>1</v>
      </c>
      <c r="I216" s="242"/>
      <c r="J216" s="238"/>
      <c r="K216" s="238"/>
      <c r="L216" s="243"/>
      <c r="M216" s="244"/>
      <c r="N216" s="245"/>
      <c r="O216" s="245"/>
      <c r="P216" s="245"/>
      <c r="Q216" s="245"/>
      <c r="R216" s="245"/>
      <c r="S216" s="245"/>
      <c r="T216" s="246"/>
      <c r="AT216" s="247" t="s">
        <v>148</v>
      </c>
      <c r="AU216" s="247" t="s">
        <v>87</v>
      </c>
      <c r="AV216" s="12" t="s">
        <v>87</v>
      </c>
      <c r="AW216" s="12" t="s">
        <v>36</v>
      </c>
      <c r="AX216" s="12" t="s">
        <v>79</v>
      </c>
      <c r="AY216" s="247" t="s">
        <v>138</v>
      </c>
    </row>
    <row r="217" s="13" customFormat="1">
      <c r="B217" s="248"/>
      <c r="C217" s="249"/>
      <c r="D217" s="239" t="s">
        <v>148</v>
      </c>
      <c r="E217" s="250" t="s">
        <v>1</v>
      </c>
      <c r="F217" s="251" t="s">
        <v>290</v>
      </c>
      <c r="G217" s="249"/>
      <c r="H217" s="252">
        <v>31849.889999999999</v>
      </c>
      <c r="I217" s="253"/>
      <c r="J217" s="249"/>
      <c r="K217" s="249"/>
      <c r="L217" s="254"/>
      <c r="M217" s="255"/>
      <c r="N217" s="256"/>
      <c r="O217" s="256"/>
      <c r="P217" s="256"/>
      <c r="Q217" s="256"/>
      <c r="R217" s="256"/>
      <c r="S217" s="256"/>
      <c r="T217" s="257"/>
      <c r="AT217" s="258" t="s">
        <v>148</v>
      </c>
      <c r="AU217" s="258" t="s">
        <v>87</v>
      </c>
      <c r="AV217" s="13" t="s">
        <v>89</v>
      </c>
      <c r="AW217" s="13" t="s">
        <v>36</v>
      </c>
      <c r="AX217" s="13" t="s">
        <v>79</v>
      </c>
      <c r="AY217" s="258" t="s">
        <v>138</v>
      </c>
    </row>
    <row r="218" s="15" customFormat="1">
      <c r="B218" s="281"/>
      <c r="C218" s="282"/>
      <c r="D218" s="239" t="s">
        <v>148</v>
      </c>
      <c r="E218" s="283" t="s">
        <v>1</v>
      </c>
      <c r="F218" s="284" t="s">
        <v>291</v>
      </c>
      <c r="G218" s="282"/>
      <c r="H218" s="285">
        <v>31849.889999999999</v>
      </c>
      <c r="I218" s="286"/>
      <c r="J218" s="282"/>
      <c r="K218" s="282"/>
      <c r="L218" s="287"/>
      <c r="M218" s="288"/>
      <c r="N218" s="289"/>
      <c r="O218" s="289"/>
      <c r="P218" s="289"/>
      <c r="Q218" s="289"/>
      <c r="R218" s="289"/>
      <c r="S218" s="289"/>
      <c r="T218" s="290"/>
      <c r="AT218" s="291" t="s">
        <v>148</v>
      </c>
      <c r="AU218" s="291" t="s">
        <v>87</v>
      </c>
      <c r="AV218" s="15" t="s">
        <v>156</v>
      </c>
      <c r="AW218" s="15" t="s">
        <v>36</v>
      </c>
      <c r="AX218" s="15" t="s">
        <v>79</v>
      </c>
      <c r="AY218" s="291" t="s">
        <v>138</v>
      </c>
    </row>
    <row r="219" s="12" customFormat="1">
      <c r="B219" s="237"/>
      <c r="C219" s="238"/>
      <c r="D219" s="239" t="s">
        <v>148</v>
      </c>
      <c r="E219" s="240" t="s">
        <v>1</v>
      </c>
      <c r="F219" s="241" t="s">
        <v>292</v>
      </c>
      <c r="G219" s="238"/>
      <c r="H219" s="240" t="s">
        <v>1</v>
      </c>
      <c r="I219" s="242"/>
      <c r="J219" s="238"/>
      <c r="K219" s="238"/>
      <c r="L219" s="243"/>
      <c r="M219" s="244"/>
      <c r="N219" s="245"/>
      <c r="O219" s="245"/>
      <c r="P219" s="245"/>
      <c r="Q219" s="245"/>
      <c r="R219" s="245"/>
      <c r="S219" s="245"/>
      <c r="T219" s="246"/>
      <c r="AT219" s="247" t="s">
        <v>148</v>
      </c>
      <c r="AU219" s="247" t="s">
        <v>87</v>
      </c>
      <c r="AV219" s="12" t="s">
        <v>87</v>
      </c>
      <c r="AW219" s="12" t="s">
        <v>36</v>
      </c>
      <c r="AX219" s="12" t="s">
        <v>79</v>
      </c>
      <c r="AY219" s="247" t="s">
        <v>138</v>
      </c>
    </row>
    <row r="220" s="13" customFormat="1">
      <c r="B220" s="248"/>
      <c r="C220" s="249"/>
      <c r="D220" s="239" t="s">
        <v>148</v>
      </c>
      <c r="E220" s="250" t="s">
        <v>1</v>
      </c>
      <c r="F220" s="251" t="s">
        <v>293</v>
      </c>
      <c r="G220" s="249"/>
      <c r="H220" s="252">
        <v>25299.540000000001</v>
      </c>
      <c r="I220" s="253"/>
      <c r="J220" s="249"/>
      <c r="K220" s="249"/>
      <c r="L220" s="254"/>
      <c r="M220" s="255"/>
      <c r="N220" s="256"/>
      <c r="O220" s="256"/>
      <c r="P220" s="256"/>
      <c r="Q220" s="256"/>
      <c r="R220" s="256"/>
      <c r="S220" s="256"/>
      <c r="T220" s="257"/>
      <c r="AT220" s="258" t="s">
        <v>148</v>
      </c>
      <c r="AU220" s="258" t="s">
        <v>87</v>
      </c>
      <c r="AV220" s="13" t="s">
        <v>89</v>
      </c>
      <c r="AW220" s="13" t="s">
        <v>36</v>
      </c>
      <c r="AX220" s="13" t="s">
        <v>79</v>
      </c>
      <c r="AY220" s="258" t="s">
        <v>138</v>
      </c>
    </row>
    <row r="221" s="15" customFormat="1">
      <c r="B221" s="281"/>
      <c r="C221" s="282"/>
      <c r="D221" s="239" t="s">
        <v>148</v>
      </c>
      <c r="E221" s="283" t="s">
        <v>1</v>
      </c>
      <c r="F221" s="284" t="s">
        <v>291</v>
      </c>
      <c r="G221" s="282"/>
      <c r="H221" s="285">
        <v>25299.540000000001</v>
      </c>
      <c r="I221" s="286"/>
      <c r="J221" s="282"/>
      <c r="K221" s="282"/>
      <c r="L221" s="287"/>
      <c r="M221" s="288"/>
      <c r="N221" s="289"/>
      <c r="O221" s="289"/>
      <c r="P221" s="289"/>
      <c r="Q221" s="289"/>
      <c r="R221" s="289"/>
      <c r="S221" s="289"/>
      <c r="T221" s="290"/>
      <c r="AT221" s="291" t="s">
        <v>148</v>
      </c>
      <c r="AU221" s="291" t="s">
        <v>87</v>
      </c>
      <c r="AV221" s="15" t="s">
        <v>156</v>
      </c>
      <c r="AW221" s="15" t="s">
        <v>36</v>
      </c>
      <c r="AX221" s="15" t="s">
        <v>79</v>
      </c>
      <c r="AY221" s="291" t="s">
        <v>138</v>
      </c>
    </row>
    <row r="222" s="14" customFormat="1">
      <c r="B222" s="259"/>
      <c r="C222" s="260"/>
      <c r="D222" s="239" t="s">
        <v>148</v>
      </c>
      <c r="E222" s="261" t="s">
        <v>1</v>
      </c>
      <c r="F222" s="262" t="s">
        <v>151</v>
      </c>
      <c r="G222" s="260"/>
      <c r="H222" s="263">
        <v>57149.43</v>
      </c>
      <c r="I222" s="264"/>
      <c r="J222" s="260"/>
      <c r="K222" s="260"/>
      <c r="L222" s="265"/>
      <c r="M222" s="266"/>
      <c r="N222" s="267"/>
      <c r="O222" s="267"/>
      <c r="P222" s="267"/>
      <c r="Q222" s="267"/>
      <c r="R222" s="267"/>
      <c r="S222" s="267"/>
      <c r="T222" s="268"/>
      <c r="AT222" s="269" t="s">
        <v>148</v>
      </c>
      <c r="AU222" s="269" t="s">
        <v>87</v>
      </c>
      <c r="AV222" s="14" t="s">
        <v>147</v>
      </c>
      <c r="AW222" s="14" t="s">
        <v>36</v>
      </c>
      <c r="AX222" s="14" t="s">
        <v>87</v>
      </c>
      <c r="AY222" s="269" t="s">
        <v>138</v>
      </c>
    </row>
    <row r="223" s="1" customFormat="1" ht="24" customHeight="1">
      <c r="B223" s="38"/>
      <c r="C223" s="272" t="s">
        <v>294</v>
      </c>
      <c r="D223" s="272" t="s">
        <v>182</v>
      </c>
      <c r="E223" s="273" t="s">
        <v>295</v>
      </c>
      <c r="F223" s="274" t="s">
        <v>296</v>
      </c>
      <c r="G223" s="275" t="s">
        <v>144</v>
      </c>
      <c r="H223" s="276">
        <v>146277.35000000001</v>
      </c>
      <c r="I223" s="277"/>
      <c r="J223" s="278">
        <f>ROUND(I223*H223,2)</f>
        <v>0</v>
      </c>
      <c r="K223" s="274" t="s">
        <v>145</v>
      </c>
      <c r="L223" s="43"/>
      <c r="M223" s="279" t="s">
        <v>1</v>
      </c>
      <c r="N223" s="280" t="s">
        <v>44</v>
      </c>
      <c r="O223" s="86"/>
      <c r="P223" s="233">
        <f>O223*H223</f>
        <v>0</v>
      </c>
      <c r="Q223" s="233">
        <v>0</v>
      </c>
      <c r="R223" s="233">
        <f>Q223*H223</f>
        <v>0</v>
      </c>
      <c r="S223" s="233">
        <v>0</v>
      </c>
      <c r="T223" s="234">
        <f>S223*H223</f>
        <v>0</v>
      </c>
      <c r="AR223" s="235" t="s">
        <v>273</v>
      </c>
      <c r="AT223" s="235" t="s">
        <v>182</v>
      </c>
      <c r="AU223" s="235" t="s">
        <v>87</v>
      </c>
      <c r="AY223" s="17" t="s">
        <v>138</v>
      </c>
      <c r="BE223" s="236">
        <f>IF(N223="základní",J223,0)</f>
        <v>0</v>
      </c>
      <c r="BF223" s="236">
        <f>IF(N223="snížená",J223,0)</f>
        <v>0</v>
      </c>
      <c r="BG223" s="236">
        <f>IF(N223="zákl. přenesená",J223,0)</f>
        <v>0</v>
      </c>
      <c r="BH223" s="236">
        <f>IF(N223="sníž. přenesená",J223,0)</f>
        <v>0</v>
      </c>
      <c r="BI223" s="236">
        <f>IF(N223="nulová",J223,0)</f>
        <v>0</v>
      </c>
      <c r="BJ223" s="17" t="s">
        <v>87</v>
      </c>
      <c r="BK223" s="236">
        <f>ROUND(I223*H223,2)</f>
        <v>0</v>
      </c>
      <c r="BL223" s="17" t="s">
        <v>273</v>
      </c>
      <c r="BM223" s="235" t="s">
        <v>297</v>
      </c>
    </row>
    <row r="224" s="1" customFormat="1">
      <c r="B224" s="38"/>
      <c r="C224" s="39"/>
      <c r="D224" s="239" t="s">
        <v>172</v>
      </c>
      <c r="E224" s="39"/>
      <c r="F224" s="270" t="s">
        <v>298</v>
      </c>
      <c r="G224" s="39"/>
      <c r="H224" s="39"/>
      <c r="I224" s="139"/>
      <c r="J224" s="39"/>
      <c r="K224" s="39"/>
      <c r="L224" s="43"/>
      <c r="M224" s="271"/>
      <c r="N224" s="86"/>
      <c r="O224" s="86"/>
      <c r="P224" s="86"/>
      <c r="Q224" s="86"/>
      <c r="R224" s="86"/>
      <c r="S224" s="86"/>
      <c r="T224" s="87"/>
      <c r="AT224" s="17" t="s">
        <v>172</v>
      </c>
      <c r="AU224" s="17" t="s">
        <v>87</v>
      </c>
    </row>
    <row r="225" s="12" customFormat="1">
      <c r="B225" s="237"/>
      <c r="C225" s="238"/>
      <c r="D225" s="239" t="s">
        <v>148</v>
      </c>
      <c r="E225" s="240" t="s">
        <v>1</v>
      </c>
      <c r="F225" s="241" t="s">
        <v>299</v>
      </c>
      <c r="G225" s="238"/>
      <c r="H225" s="240" t="s">
        <v>1</v>
      </c>
      <c r="I225" s="242"/>
      <c r="J225" s="238"/>
      <c r="K225" s="238"/>
      <c r="L225" s="243"/>
      <c r="M225" s="244"/>
      <c r="N225" s="245"/>
      <c r="O225" s="245"/>
      <c r="P225" s="245"/>
      <c r="Q225" s="245"/>
      <c r="R225" s="245"/>
      <c r="S225" s="245"/>
      <c r="T225" s="246"/>
      <c r="AT225" s="247" t="s">
        <v>148</v>
      </c>
      <c r="AU225" s="247" t="s">
        <v>87</v>
      </c>
      <c r="AV225" s="12" t="s">
        <v>87</v>
      </c>
      <c r="AW225" s="12" t="s">
        <v>36</v>
      </c>
      <c r="AX225" s="12" t="s">
        <v>79</v>
      </c>
      <c r="AY225" s="247" t="s">
        <v>138</v>
      </c>
    </row>
    <row r="226" s="13" customFormat="1">
      <c r="B226" s="248"/>
      <c r="C226" s="249"/>
      <c r="D226" s="239" t="s">
        <v>148</v>
      </c>
      <c r="E226" s="250" t="s">
        <v>1</v>
      </c>
      <c r="F226" s="251" t="s">
        <v>300</v>
      </c>
      <c r="G226" s="249"/>
      <c r="H226" s="252">
        <v>146277.35000000001</v>
      </c>
      <c r="I226" s="253"/>
      <c r="J226" s="249"/>
      <c r="K226" s="249"/>
      <c r="L226" s="254"/>
      <c r="M226" s="255"/>
      <c r="N226" s="256"/>
      <c r="O226" s="256"/>
      <c r="P226" s="256"/>
      <c r="Q226" s="256"/>
      <c r="R226" s="256"/>
      <c r="S226" s="256"/>
      <c r="T226" s="257"/>
      <c r="AT226" s="258" t="s">
        <v>148</v>
      </c>
      <c r="AU226" s="258" t="s">
        <v>87</v>
      </c>
      <c r="AV226" s="13" t="s">
        <v>89</v>
      </c>
      <c r="AW226" s="13" t="s">
        <v>36</v>
      </c>
      <c r="AX226" s="13" t="s">
        <v>79</v>
      </c>
      <c r="AY226" s="258" t="s">
        <v>138</v>
      </c>
    </row>
    <row r="227" s="14" customFormat="1">
      <c r="B227" s="259"/>
      <c r="C227" s="260"/>
      <c r="D227" s="239" t="s">
        <v>148</v>
      </c>
      <c r="E227" s="261" t="s">
        <v>1</v>
      </c>
      <c r="F227" s="262" t="s">
        <v>151</v>
      </c>
      <c r="G227" s="260"/>
      <c r="H227" s="263">
        <v>146277.35000000001</v>
      </c>
      <c r="I227" s="264"/>
      <c r="J227" s="260"/>
      <c r="K227" s="260"/>
      <c r="L227" s="265"/>
      <c r="M227" s="266"/>
      <c r="N227" s="267"/>
      <c r="O227" s="267"/>
      <c r="P227" s="267"/>
      <c r="Q227" s="267"/>
      <c r="R227" s="267"/>
      <c r="S227" s="267"/>
      <c r="T227" s="268"/>
      <c r="AT227" s="269" t="s">
        <v>148</v>
      </c>
      <c r="AU227" s="269" t="s">
        <v>87</v>
      </c>
      <c r="AV227" s="14" t="s">
        <v>147</v>
      </c>
      <c r="AW227" s="14" t="s">
        <v>36</v>
      </c>
      <c r="AX227" s="14" t="s">
        <v>87</v>
      </c>
      <c r="AY227" s="269" t="s">
        <v>138</v>
      </c>
    </row>
    <row r="228" s="1" customFormat="1" ht="24" customHeight="1">
      <c r="B228" s="38"/>
      <c r="C228" s="272" t="s">
        <v>220</v>
      </c>
      <c r="D228" s="272" t="s">
        <v>182</v>
      </c>
      <c r="E228" s="273" t="s">
        <v>301</v>
      </c>
      <c r="F228" s="274" t="s">
        <v>302</v>
      </c>
      <c r="G228" s="275" t="s">
        <v>144</v>
      </c>
      <c r="H228" s="276">
        <v>470.39999999999998</v>
      </c>
      <c r="I228" s="277"/>
      <c r="J228" s="278">
        <f>ROUND(I228*H228,2)</f>
        <v>0</v>
      </c>
      <c r="K228" s="274" t="s">
        <v>145</v>
      </c>
      <c r="L228" s="43"/>
      <c r="M228" s="279" t="s">
        <v>1</v>
      </c>
      <c r="N228" s="280" t="s">
        <v>44</v>
      </c>
      <c r="O228" s="86"/>
      <c r="P228" s="233">
        <f>O228*H228</f>
        <v>0</v>
      </c>
      <c r="Q228" s="233">
        <v>0</v>
      </c>
      <c r="R228" s="233">
        <f>Q228*H228</f>
        <v>0</v>
      </c>
      <c r="S228" s="233">
        <v>0</v>
      </c>
      <c r="T228" s="234">
        <f>S228*H228</f>
        <v>0</v>
      </c>
      <c r="AR228" s="235" t="s">
        <v>273</v>
      </c>
      <c r="AT228" s="235" t="s">
        <v>182</v>
      </c>
      <c r="AU228" s="235" t="s">
        <v>87</v>
      </c>
      <c r="AY228" s="17" t="s">
        <v>138</v>
      </c>
      <c r="BE228" s="236">
        <f>IF(N228="základní",J228,0)</f>
        <v>0</v>
      </c>
      <c r="BF228" s="236">
        <f>IF(N228="snížená",J228,0)</f>
        <v>0</v>
      </c>
      <c r="BG228" s="236">
        <f>IF(N228="zákl. přenesená",J228,0)</f>
        <v>0</v>
      </c>
      <c r="BH228" s="236">
        <f>IF(N228="sníž. přenesená",J228,0)</f>
        <v>0</v>
      </c>
      <c r="BI228" s="236">
        <f>IF(N228="nulová",J228,0)</f>
        <v>0</v>
      </c>
      <c r="BJ228" s="17" t="s">
        <v>87</v>
      </c>
      <c r="BK228" s="236">
        <f>ROUND(I228*H228,2)</f>
        <v>0</v>
      </c>
      <c r="BL228" s="17" t="s">
        <v>273</v>
      </c>
      <c r="BM228" s="235" t="s">
        <v>303</v>
      </c>
    </row>
    <row r="229" s="12" customFormat="1">
      <c r="B229" s="237"/>
      <c r="C229" s="238"/>
      <c r="D229" s="239" t="s">
        <v>148</v>
      </c>
      <c r="E229" s="240" t="s">
        <v>1</v>
      </c>
      <c r="F229" s="241" t="s">
        <v>304</v>
      </c>
      <c r="G229" s="238"/>
      <c r="H229" s="240" t="s">
        <v>1</v>
      </c>
      <c r="I229" s="242"/>
      <c r="J229" s="238"/>
      <c r="K229" s="238"/>
      <c r="L229" s="243"/>
      <c r="M229" s="244"/>
      <c r="N229" s="245"/>
      <c r="O229" s="245"/>
      <c r="P229" s="245"/>
      <c r="Q229" s="245"/>
      <c r="R229" s="245"/>
      <c r="S229" s="245"/>
      <c r="T229" s="246"/>
      <c r="AT229" s="247" t="s">
        <v>148</v>
      </c>
      <c r="AU229" s="247" t="s">
        <v>87</v>
      </c>
      <c r="AV229" s="12" t="s">
        <v>87</v>
      </c>
      <c r="AW229" s="12" t="s">
        <v>36</v>
      </c>
      <c r="AX229" s="12" t="s">
        <v>79</v>
      </c>
      <c r="AY229" s="247" t="s">
        <v>138</v>
      </c>
    </row>
    <row r="230" s="13" customFormat="1">
      <c r="B230" s="248"/>
      <c r="C230" s="249"/>
      <c r="D230" s="239" t="s">
        <v>148</v>
      </c>
      <c r="E230" s="250" t="s">
        <v>1</v>
      </c>
      <c r="F230" s="251" t="s">
        <v>305</v>
      </c>
      <c r="G230" s="249"/>
      <c r="H230" s="252">
        <v>470.39999999999998</v>
      </c>
      <c r="I230" s="253"/>
      <c r="J230" s="249"/>
      <c r="K230" s="249"/>
      <c r="L230" s="254"/>
      <c r="M230" s="255"/>
      <c r="N230" s="256"/>
      <c r="O230" s="256"/>
      <c r="P230" s="256"/>
      <c r="Q230" s="256"/>
      <c r="R230" s="256"/>
      <c r="S230" s="256"/>
      <c r="T230" s="257"/>
      <c r="AT230" s="258" t="s">
        <v>148</v>
      </c>
      <c r="AU230" s="258" t="s">
        <v>87</v>
      </c>
      <c r="AV230" s="13" t="s">
        <v>89</v>
      </c>
      <c r="AW230" s="13" t="s">
        <v>36</v>
      </c>
      <c r="AX230" s="13" t="s">
        <v>79</v>
      </c>
      <c r="AY230" s="258" t="s">
        <v>138</v>
      </c>
    </row>
    <row r="231" s="14" customFormat="1">
      <c r="B231" s="259"/>
      <c r="C231" s="260"/>
      <c r="D231" s="239" t="s">
        <v>148</v>
      </c>
      <c r="E231" s="261" t="s">
        <v>1</v>
      </c>
      <c r="F231" s="262" t="s">
        <v>151</v>
      </c>
      <c r="G231" s="260"/>
      <c r="H231" s="263">
        <v>470.39999999999998</v>
      </c>
      <c r="I231" s="264"/>
      <c r="J231" s="260"/>
      <c r="K231" s="260"/>
      <c r="L231" s="265"/>
      <c r="M231" s="266"/>
      <c r="N231" s="267"/>
      <c r="O231" s="267"/>
      <c r="P231" s="267"/>
      <c r="Q231" s="267"/>
      <c r="R231" s="267"/>
      <c r="S231" s="267"/>
      <c r="T231" s="268"/>
      <c r="AT231" s="269" t="s">
        <v>148</v>
      </c>
      <c r="AU231" s="269" t="s">
        <v>87</v>
      </c>
      <c r="AV231" s="14" t="s">
        <v>147</v>
      </c>
      <c r="AW231" s="14" t="s">
        <v>36</v>
      </c>
      <c r="AX231" s="14" t="s">
        <v>87</v>
      </c>
      <c r="AY231" s="269" t="s">
        <v>138</v>
      </c>
    </row>
    <row r="232" s="1" customFormat="1" ht="16.5" customHeight="1">
      <c r="B232" s="38"/>
      <c r="C232" s="272" t="s">
        <v>306</v>
      </c>
      <c r="D232" s="272" t="s">
        <v>182</v>
      </c>
      <c r="E232" s="273" t="s">
        <v>307</v>
      </c>
      <c r="F232" s="274" t="s">
        <v>308</v>
      </c>
      <c r="G232" s="275" t="s">
        <v>144</v>
      </c>
      <c r="H232" s="276">
        <v>31849.889999999999</v>
      </c>
      <c r="I232" s="277"/>
      <c r="J232" s="278">
        <f>ROUND(I232*H232,2)</f>
        <v>0</v>
      </c>
      <c r="K232" s="274" t="s">
        <v>1</v>
      </c>
      <c r="L232" s="43"/>
      <c r="M232" s="279" t="s">
        <v>1</v>
      </c>
      <c r="N232" s="280" t="s">
        <v>44</v>
      </c>
      <c r="O232" s="86"/>
      <c r="P232" s="233">
        <f>O232*H232</f>
        <v>0</v>
      </c>
      <c r="Q232" s="233">
        <v>0</v>
      </c>
      <c r="R232" s="233">
        <f>Q232*H232</f>
        <v>0</v>
      </c>
      <c r="S232" s="233">
        <v>0</v>
      </c>
      <c r="T232" s="234">
        <f>S232*H232</f>
        <v>0</v>
      </c>
      <c r="AR232" s="235" t="s">
        <v>273</v>
      </c>
      <c r="AT232" s="235" t="s">
        <v>182</v>
      </c>
      <c r="AU232" s="235" t="s">
        <v>87</v>
      </c>
      <c r="AY232" s="17" t="s">
        <v>138</v>
      </c>
      <c r="BE232" s="236">
        <f>IF(N232="základní",J232,0)</f>
        <v>0</v>
      </c>
      <c r="BF232" s="236">
        <f>IF(N232="snížená",J232,0)</f>
        <v>0</v>
      </c>
      <c r="BG232" s="236">
        <f>IF(N232="zákl. přenesená",J232,0)</f>
        <v>0</v>
      </c>
      <c r="BH232" s="236">
        <f>IF(N232="sníž. přenesená",J232,0)</f>
        <v>0</v>
      </c>
      <c r="BI232" s="236">
        <f>IF(N232="nulová",J232,0)</f>
        <v>0</v>
      </c>
      <c r="BJ232" s="17" t="s">
        <v>87</v>
      </c>
      <c r="BK232" s="236">
        <f>ROUND(I232*H232,2)</f>
        <v>0</v>
      </c>
      <c r="BL232" s="17" t="s">
        <v>273</v>
      </c>
      <c r="BM232" s="235" t="s">
        <v>309</v>
      </c>
    </row>
    <row r="233" s="13" customFormat="1">
      <c r="B233" s="248"/>
      <c r="C233" s="249"/>
      <c r="D233" s="239" t="s">
        <v>148</v>
      </c>
      <c r="E233" s="250" t="s">
        <v>1</v>
      </c>
      <c r="F233" s="251" t="s">
        <v>290</v>
      </c>
      <c r="G233" s="249"/>
      <c r="H233" s="252">
        <v>31849.889999999999</v>
      </c>
      <c r="I233" s="253"/>
      <c r="J233" s="249"/>
      <c r="K233" s="249"/>
      <c r="L233" s="254"/>
      <c r="M233" s="255"/>
      <c r="N233" s="256"/>
      <c r="O233" s="256"/>
      <c r="P233" s="256"/>
      <c r="Q233" s="256"/>
      <c r="R233" s="256"/>
      <c r="S233" s="256"/>
      <c r="T233" s="257"/>
      <c r="AT233" s="258" t="s">
        <v>148</v>
      </c>
      <c r="AU233" s="258" t="s">
        <v>87</v>
      </c>
      <c r="AV233" s="13" t="s">
        <v>89</v>
      </c>
      <c r="AW233" s="13" t="s">
        <v>36</v>
      </c>
      <c r="AX233" s="13" t="s">
        <v>79</v>
      </c>
      <c r="AY233" s="258" t="s">
        <v>138</v>
      </c>
    </row>
    <row r="234" s="14" customFormat="1">
      <c r="B234" s="259"/>
      <c r="C234" s="260"/>
      <c r="D234" s="239" t="s">
        <v>148</v>
      </c>
      <c r="E234" s="261" t="s">
        <v>1</v>
      </c>
      <c r="F234" s="262" t="s">
        <v>151</v>
      </c>
      <c r="G234" s="260"/>
      <c r="H234" s="263">
        <v>31849.889999999999</v>
      </c>
      <c r="I234" s="264"/>
      <c r="J234" s="260"/>
      <c r="K234" s="260"/>
      <c r="L234" s="265"/>
      <c r="M234" s="292"/>
      <c r="N234" s="293"/>
      <c r="O234" s="293"/>
      <c r="P234" s="293"/>
      <c r="Q234" s="293"/>
      <c r="R234" s="293"/>
      <c r="S234" s="293"/>
      <c r="T234" s="294"/>
      <c r="AT234" s="269" t="s">
        <v>148</v>
      </c>
      <c r="AU234" s="269" t="s">
        <v>87</v>
      </c>
      <c r="AV234" s="14" t="s">
        <v>147</v>
      </c>
      <c r="AW234" s="14" t="s">
        <v>36</v>
      </c>
      <c r="AX234" s="14" t="s">
        <v>87</v>
      </c>
      <c r="AY234" s="269" t="s">
        <v>138</v>
      </c>
    </row>
    <row r="235" s="1" customFormat="1" ht="6.96" customHeight="1">
      <c r="B235" s="61"/>
      <c r="C235" s="62"/>
      <c r="D235" s="62"/>
      <c r="E235" s="62"/>
      <c r="F235" s="62"/>
      <c r="G235" s="62"/>
      <c r="H235" s="62"/>
      <c r="I235" s="173"/>
      <c r="J235" s="62"/>
      <c r="K235" s="62"/>
      <c r="L235" s="43"/>
    </row>
  </sheetData>
  <sheetProtection sheet="1" autoFilter="0" formatColumns="0" formatRows="0" objects="1" scenarios="1" spinCount="100000" saltValue="HkrS/s7yWnZAH44UKmwSRCfeyEPUroAz69WrJoDl9DdWNDFSB3LpYu3uuY+ZbHONL3mtHXo1uVeQ1jN1sComIg==" hashValue="1XhGk9ac+i3yk+UB/N6iYMKZwyy3V0ToCrbKrHcb2q+2LIn/vvRgthB+leRIkeCv9kLWgjZN4vGksvcMcY3PEA==" algorithmName="SHA-512" password="CC35"/>
  <autoFilter ref="C118:K234"/>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3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92</v>
      </c>
    </row>
    <row r="3" ht="6.96" customHeight="1">
      <c r="B3" s="132"/>
      <c r="C3" s="133"/>
      <c r="D3" s="133"/>
      <c r="E3" s="133"/>
      <c r="F3" s="133"/>
      <c r="G3" s="133"/>
      <c r="H3" s="133"/>
      <c r="I3" s="134"/>
      <c r="J3" s="133"/>
      <c r="K3" s="133"/>
      <c r="L3" s="20"/>
      <c r="AT3" s="17" t="s">
        <v>89</v>
      </c>
    </row>
    <row r="4" ht="24.96" customHeight="1">
      <c r="B4" s="20"/>
      <c r="D4" s="135" t="s">
        <v>111</v>
      </c>
      <c r="L4" s="20"/>
      <c r="M4" s="136" t="s">
        <v>10</v>
      </c>
      <c r="AT4" s="17" t="s">
        <v>4</v>
      </c>
    </row>
    <row r="5" ht="6.96" customHeight="1">
      <c r="B5" s="20"/>
      <c r="L5" s="20"/>
    </row>
    <row r="6" ht="12" customHeight="1">
      <c r="B6" s="20"/>
      <c r="D6" s="137" t="s">
        <v>16</v>
      </c>
      <c r="L6" s="20"/>
    </row>
    <row r="7" ht="16.5" customHeight="1">
      <c r="B7" s="20"/>
      <c r="E7" s="138" t="str">
        <f>'Rekapitulace zakázky'!K6</f>
        <v>Oprava traťového úseku Česká Lípa – Jedlová v oblasti mokřadů říčky Šporka</v>
      </c>
      <c r="F7" s="137"/>
      <c r="G7" s="137"/>
      <c r="H7" s="137"/>
      <c r="L7" s="20"/>
    </row>
    <row r="8" s="1" customFormat="1" ht="12" customHeight="1">
      <c r="B8" s="43"/>
      <c r="D8" s="137" t="s">
        <v>112</v>
      </c>
      <c r="I8" s="139"/>
      <c r="L8" s="43"/>
    </row>
    <row r="9" s="1" customFormat="1" ht="36.96" customHeight="1">
      <c r="B9" s="43"/>
      <c r="E9" s="140" t="s">
        <v>310</v>
      </c>
      <c r="F9" s="1"/>
      <c r="G9" s="1"/>
      <c r="H9" s="1"/>
      <c r="I9" s="139"/>
      <c r="L9" s="43"/>
    </row>
    <row r="10" s="1" customFormat="1">
      <c r="B10" s="43"/>
      <c r="I10" s="139"/>
      <c r="L10" s="43"/>
    </row>
    <row r="11" s="1" customFormat="1" ht="12" customHeight="1">
      <c r="B11" s="43"/>
      <c r="D11" s="137" t="s">
        <v>18</v>
      </c>
      <c r="F11" s="141" t="s">
        <v>1</v>
      </c>
      <c r="I11" s="142" t="s">
        <v>19</v>
      </c>
      <c r="J11" s="141" t="s">
        <v>1</v>
      </c>
      <c r="L11" s="43"/>
    </row>
    <row r="12" s="1" customFormat="1" ht="12" customHeight="1">
      <c r="B12" s="43"/>
      <c r="D12" s="137" t="s">
        <v>20</v>
      </c>
      <c r="F12" s="141" t="s">
        <v>114</v>
      </c>
      <c r="I12" s="142" t="s">
        <v>22</v>
      </c>
      <c r="J12" s="143" t="str">
        <f>'Rekapitulace zakázky'!AN8</f>
        <v>29. 3. 2019</v>
      </c>
      <c r="L12" s="43"/>
    </row>
    <row r="13" s="1" customFormat="1" ht="10.8" customHeight="1">
      <c r="B13" s="43"/>
      <c r="I13" s="139"/>
      <c r="L13" s="43"/>
    </row>
    <row r="14" s="1" customFormat="1" ht="12" customHeight="1">
      <c r="B14" s="43"/>
      <c r="D14" s="137" t="s">
        <v>24</v>
      </c>
      <c r="I14" s="142" t="s">
        <v>25</v>
      </c>
      <c r="J14" s="141" t="str">
        <f>IF('Rekapitulace zakázky'!AN10="","",'Rekapitulace zakázky'!AN10)</f>
        <v>70994234</v>
      </c>
      <c r="L14" s="43"/>
    </row>
    <row r="15" s="1" customFormat="1" ht="18" customHeight="1">
      <c r="B15" s="43"/>
      <c r="E15" s="141" t="str">
        <f>IF('Rekapitulace zakázky'!E11="","",'Rekapitulace zakázky'!E11)</f>
        <v>SŽDC, s.o.</v>
      </c>
      <c r="I15" s="142" t="s">
        <v>28</v>
      </c>
      <c r="J15" s="141" t="str">
        <f>IF('Rekapitulace zakázky'!AN11="","",'Rekapitulace zakázky'!AN11)</f>
        <v>CZ70994234</v>
      </c>
      <c r="L15" s="43"/>
    </row>
    <row r="16" s="1" customFormat="1" ht="6.96" customHeight="1">
      <c r="B16" s="43"/>
      <c r="I16" s="139"/>
      <c r="L16" s="43"/>
    </row>
    <row r="17" s="1" customFormat="1" ht="12" customHeight="1">
      <c r="B17" s="43"/>
      <c r="D17" s="137" t="s">
        <v>30</v>
      </c>
      <c r="I17" s="142" t="s">
        <v>25</v>
      </c>
      <c r="J17" s="33" t="str">
        <f>'Rekapitulace zakázky'!AN13</f>
        <v>Vyplň údaj</v>
      </c>
      <c r="L17" s="43"/>
    </row>
    <row r="18" s="1" customFormat="1" ht="18" customHeight="1">
      <c r="B18" s="43"/>
      <c r="E18" s="33" t="str">
        <f>'Rekapitulace zakázky'!E14</f>
        <v>Vyplň údaj</v>
      </c>
      <c r="F18" s="141"/>
      <c r="G18" s="141"/>
      <c r="H18" s="141"/>
      <c r="I18" s="142" t="s">
        <v>28</v>
      </c>
      <c r="J18" s="33" t="str">
        <f>'Rekapitulace zakázky'!AN14</f>
        <v>Vyplň údaj</v>
      </c>
      <c r="L18" s="43"/>
    </row>
    <row r="19" s="1" customFormat="1" ht="6.96" customHeight="1">
      <c r="B19" s="43"/>
      <c r="I19" s="139"/>
      <c r="L19" s="43"/>
    </row>
    <row r="20" s="1" customFormat="1" ht="12" customHeight="1">
      <c r="B20" s="43"/>
      <c r="D20" s="137" t="s">
        <v>32</v>
      </c>
      <c r="I20" s="142" t="s">
        <v>25</v>
      </c>
      <c r="J20" s="141" t="str">
        <f>IF('Rekapitulace zakázky'!AN16="","",'Rekapitulace zakázky'!AN16)</f>
        <v>41192168</v>
      </c>
      <c r="L20" s="43"/>
    </row>
    <row r="21" s="1" customFormat="1" ht="18" customHeight="1">
      <c r="B21" s="43"/>
      <c r="E21" s="141" t="str">
        <f>IF('Rekapitulace zakázky'!E17="","",'Rekapitulace zakázky'!E17)</f>
        <v>SG Geotechnika a.s.</v>
      </c>
      <c r="I21" s="142" t="s">
        <v>28</v>
      </c>
      <c r="J21" s="141" t="str">
        <f>IF('Rekapitulace zakázky'!AN17="","",'Rekapitulace zakázky'!AN17)</f>
        <v>CZ41192168</v>
      </c>
      <c r="L21" s="43"/>
    </row>
    <row r="22" s="1" customFormat="1" ht="6.96" customHeight="1">
      <c r="B22" s="43"/>
      <c r="I22" s="139"/>
      <c r="L22" s="43"/>
    </row>
    <row r="23" s="1" customFormat="1" ht="12" customHeight="1">
      <c r="B23" s="43"/>
      <c r="D23" s="137" t="s">
        <v>37</v>
      </c>
      <c r="I23" s="142" t="s">
        <v>25</v>
      </c>
      <c r="J23" s="141" t="str">
        <f>IF('Rekapitulace zakázky'!AN19="","",'Rekapitulace zakázky'!AN19)</f>
        <v>41192168</v>
      </c>
      <c r="L23" s="43"/>
    </row>
    <row r="24" s="1" customFormat="1" ht="18" customHeight="1">
      <c r="B24" s="43"/>
      <c r="E24" s="141" t="str">
        <f>IF('Rekapitulace zakázky'!E20="","",'Rekapitulace zakázky'!E20)</f>
        <v>SG Geotechnika a.s.</v>
      </c>
      <c r="I24" s="142" t="s">
        <v>28</v>
      </c>
      <c r="J24" s="141" t="str">
        <f>IF('Rekapitulace zakázky'!AN20="","",'Rekapitulace zakázky'!AN20)</f>
        <v>CZ41192168</v>
      </c>
      <c r="L24" s="43"/>
    </row>
    <row r="25" s="1" customFormat="1" ht="6.96" customHeight="1">
      <c r="B25" s="43"/>
      <c r="I25" s="139"/>
      <c r="L25" s="43"/>
    </row>
    <row r="26" s="1" customFormat="1" ht="12" customHeight="1">
      <c r="B26" s="43"/>
      <c r="D26" s="137" t="s">
        <v>38</v>
      </c>
      <c r="I26" s="139"/>
      <c r="L26" s="43"/>
    </row>
    <row r="27" s="7" customFormat="1" ht="16.5" customHeight="1">
      <c r="B27" s="144"/>
      <c r="E27" s="145" t="s">
        <v>1</v>
      </c>
      <c r="F27" s="145"/>
      <c r="G27" s="145"/>
      <c r="H27" s="145"/>
      <c r="I27" s="146"/>
      <c r="L27" s="144"/>
    </row>
    <row r="28" s="1" customFormat="1" ht="6.96" customHeight="1">
      <c r="B28" s="43"/>
      <c r="I28" s="139"/>
      <c r="L28" s="43"/>
    </row>
    <row r="29" s="1" customFormat="1" ht="6.96" customHeight="1">
      <c r="B29" s="43"/>
      <c r="D29" s="78"/>
      <c r="E29" s="78"/>
      <c r="F29" s="78"/>
      <c r="G29" s="78"/>
      <c r="H29" s="78"/>
      <c r="I29" s="147"/>
      <c r="J29" s="78"/>
      <c r="K29" s="78"/>
      <c r="L29" s="43"/>
    </row>
    <row r="30" s="1" customFormat="1" ht="25.44" customHeight="1">
      <c r="B30" s="43"/>
      <c r="D30" s="148" t="s">
        <v>39</v>
      </c>
      <c r="I30" s="139"/>
      <c r="J30" s="149">
        <f>ROUND(J119, 2)</f>
        <v>0</v>
      </c>
      <c r="L30" s="43"/>
    </row>
    <row r="31" s="1" customFormat="1" ht="6.96" customHeight="1">
      <c r="B31" s="43"/>
      <c r="D31" s="78"/>
      <c r="E31" s="78"/>
      <c r="F31" s="78"/>
      <c r="G31" s="78"/>
      <c r="H31" s="78"/>
      <c r="I31" s="147"/>
      <c r="J31" s="78"/>
      <c r="K31" s="78"/>
      <c r="L31" s="43"/>
    </row>
    <row r="32" s="1" customFormat="1" ht="14.4" customHeight="1">
      <c r="B32" s="43"/>
      <c r="F32" s="150" t="s">
        <v>41</v>
      </c>
      <c r="I32" s="151" t="s">
        <v>40</v>
      </c>
      <c r="J32" s="150" t="s">
        <v>42</v>
      </c>
      <c r="L32" s="43"/>
    </row>
    <row r="33" s="1" customFormat="1" ht="14.4" customHeight="1">
      <c r="B33" s="43"/>
      <c r="D33" s="152" t="s">
        <v>43</v>
      </c>
      <c r="E33" s="137" t="s">
        <v>44</v>
      </c>
      <c r="F33" s="153">
        <f>ROUND((SUM(BE119:BE226)),  2)</f>
        <v>0</v>
      </c>
      <c r="I33" s="154">
        <v>0.20999999999999999</v>
      </c>
      <c r="J33" s="153">
        <f>ROUND(((SUM(BE119:BE226))*I33),  2)</f>
        <v>0</v>
      </c>
      <c r="L33" s="43"/>
    </row>
    <row r="34" s="1" customFormat="1" ht="14.4" customHeight="1">
      <c r="B34" s="43"/>
      <c r="E34" s="137" t="s">
        <v>45</v>
      </c>
      <c r="F34" s="153">
        <f>ROUND((SUM(BF119:BF226)),  2)</f>
        <v>0</v>
      </c>
      <c r="I34" s="154">
        <v>0.14999999999999999</v>
      </c>
      <c r="J34" s="153">
        <f>ROUND(((SUM(BF119:BF226))*I34),  2)</f>
        <v>0</v>
      </c>
      <c r="L34" s="43"/>
    </row>
    <row r="35" hidden="1" s="1" customFormat="1" ht="14.4" customHeight="1">
      <c r="B35" s="43"/>
      <c r="E35" s="137" t="s">
        <v>46</v>
      </c>
      <c r="F35" s="153">
        <f>ROUND((SUM(BG119:BG226)),  2)</f>
        <v>0</v>
      </c>
      <c r="I35" s="154">
        <v>0.20999999999999999</v>
      </c>
      <c r="J35" s="153">
        <f>0</f>
        <v>0</v>
      </c>
      <c r="L35" s="43"/>
    </row>
    <row r="36" hidden="1" s="1" customFormat="1" ht="14.4" customHeight="1">
      <c r="B36" s="43"/>
      <c r="E36" s="137" t="s">
        <v>47</v>
      </c>
      <c r="F36" s="153">
        <f>ROUND((SUM(BH119:BH226)),  2)</f>
        <v>0</v>
      </c>
      <c r="I36" s="154">
        <v>0.14999999999999999</v>
      </c>
      <c r="J36" s="153">
        <f>0</f>
        <v>0</v>
      </c>
      <c r="L36" s="43"/>
    </row>
    <row r="37" hidden="1" s="1" customFormat="1" ht="14.4" customHeight="1">
      <c r="B37" s="43"/>
      <c r="E37" s="137" t="s">
        <v>48</v>
      </c>
      <c r="F37" s="153">
        <f>ROUND((SUM(BI119:BI226)),  2)</f>
        <v>0</v>
      </c>
      <c r="I37" s="154">
        <v>0</v>
      </c>
      <c r="J37" s="153">
        <f>0</f>
        <v>0</v>
      </c>
      <c r="L37" s="43"/>
    </row>
    <row r="38" s="1" customFormat="1" ht="6.96" customHeight="1">
      <c r="B38" s="43"/>
      <c r="I38" s="139"/>
      <c r="L38" s="43"/>
    </row>
    <row r="39" s="1" customFormat="1" ht="25.44" customHeight="1">
      <c r="B39" s="43"/>
      <c r="C39" s="155"/>
      <c r="D39" s="156" t="s">
        <v>49</v>
      </c>
      <c r="E39" s="157"/>
      <c r="F39" s="157"/>
      <c r="G39" s="158" t="s">
        <v>50</v>
      </c>
      <c r="H39" s="159" t="s">
        <v>51</v>
      </c>
      <c r="I39" s="160"/>
      <c r="J39" s="161">
        <f>SUM(J30:J37)</f>
        <v>0</v>
      </c>
      <c r="K39" s="162"/>
      <c r="L39" s="43"/>
    </row>
    <row r="40" s="1" customFormat="1" ht="14.4" customHeight="1">
      <c r="B40" s="43"/>
      <c r="I40" s="139"/>
      <c r="L40" s="43"/>
    </row>
    <row r="41" ht="14.4" customHeight="1">
      <c r="B41" s="20"/>
      <c r="L41" s="20"/>
    </row>
    <row r="42" ht="14.4" customHeight="1">
      <c r="B42" s="20"/>
      <c r="L42" s="20"/>
    </row>
    <row r="43" ht="14.4" customHeight="1">
      <c r="B43" s="20"/>
      <c r="L43" s="20"/>
    </row>
    <row r="44" ht="14.4" customHeight="1">
      <c r="B44" s="20"/>
      <c r="L44" s="20"/>
    </row>
    <row r="45" ht="14.4" customHeight="1">
      <c r="B45" s="20"/>
      <c r="L45" s="20"/>
    </row>
    <row r="46" ht="14.4" customHeight="1">
      <c r="B46" s="20"/>
      <c r="L46" s="20"/>
    </row>
    <row r="47" ht="14.4" customHeight="1">
      <c r="B47" s="20"/>
      <c r="L47" s="20"/>
    </row>
    <row r="48" ht="14.4" customHeight="1">
      <c r="B48" s="20"/>
      <c r="L48" s="20"/>
    </row>
    <row r="49" ht="14.4" customHeight="1">
      <c r="B49" s="20"/>
      <c r="L49" s="20"/>
    </row>
    <row r="50" s="1" customFormat="1" ht="14.4" customHeight="1">
      <c r="B50" s="43"/>
      <c r="D50" s="163" t="s">
        <v>52</v>
      </c>
      <c r="E50" s="164"/>
      <c r="F50" s="164"/>
      <c r="G50" s="163" t="s">
        <v>53</v>
      </c>
      <c r="H50" s="164"/>
      <c r="I50" s="165"/>
      <c r="J50" s="164"/>
      <c r="K50" s="164"/>
      <c r="L50" s="4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1" customFormat="1">
      <c r="B61" s="43"/>
      <c r="D61" s="166" t="s">
        <v>54</v>
      </c>
      <c r="E61" s="167"/>
      <c r="F61" s="168" t="s">
        <v>55</v>
      </c>
      <c r="G61" s="166" t="s">
        <v>54</v>
      </c>
      <c r="H61" s="167"/>
      <c r="I61" s="169"/>
      <c r="J61" s="170" t="s">
        <v>55</v>
      </c>
      <c r="K61" s="167"/>
      <c r="L61" s="43"/>
    </row>
    <row r="62">
      <c r="B62" s="20"/>
      <c r="L62" s="20"/>
    </row>
    <row r="63">
      <c r="B63" s="20"/>
      <c r="L63" s="20"/>
    </row>
    <row r="64">
      <c r="B64" s="20"/>
      <c r="L64" s="20"/>
    </row>
    <row r="65" s="1" customFormat="1">
      <c r="B65" s="43"/>
      <c r="D65" s="163" t="s">
        <v>56</v>
      </c>
      <c r="E65" s="164"/>
      <c r="F65" s="164"/>
      <c r="G65" s="163" t="s">
        <v>57</v>
      </c>
      <c r="H65" s="164"/>
      <c r="I65" s="165"/>
      <c r="J65" s="164"/>
      <c r="K65" s="164"/>
      <c r="L65" s="43"/>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1" customFormat="1">
      <c r="B76" s="43"/>
      <c r="D76" s="166" t="s">
        <v>54</v>
      </c>
      <c r="E76" s="167"/>
      <c r="F76" s="168" t="s">
        <v>55</v>
      </c>
      <c r="G76" s="166" t="s">
        <v>54</v>
      </c>
      <c r="H76" s="167"/>
      <c r="I76" s="169"/>
      <c r="J76" s="170" t="s">
        <v>55</v>
      </c>
      <c r="K76" s="167"/>
      <c r="L76" s="43"/>
    </row>
    <row r="77" s="1" customFormat="1" ht="14.4" customHeight="1">
      <c r="B77" s="171"/>
      <c r="C77" s="172"/>
      <c r="D77" s="172"/>
      <c r="E77" s="172"/>
      <c r="F77" s="172"/>
      <c r="G77" s="172"/>
      <c r="H77" s="172"/>
      <c r="I77" s="173"/>
      <c r="J77" s="172"/>
      <c r="K77" s="172"/>
      <c r="L77" s="43"/>
    </row>
    <row r="81" s="1" customFormat="1" ht="6.96" customHeight="1">
      <c r="B81" s="174"/>
      <c r="C81" s="175"/>
      <c r="D81" s="175"/>
      <c r="E81" s="175"/>
      <c r="F81" s="175"/>
      <c r="G81" s="175"/>
      <c r="H81" s="175"/>
      <c r="I81" s="176"/>
      <c r="J81" s="175"/>
      <c r="K81" s="175"/>
      <c r="L81" s="43"/>
    </row>
    <row r="82" s="1" customFormat="1" ht="24.96" customHeight="1">
      <c r="B82" s="38"/>
      <c r="C82" s="23" t="s">
        <v>115</v>
      </c>
      <c r="D82" s="39"/>
      <c r="E82" s="39"/>
      <c r="F82" s="39"/>
      <c r="G82" s="39"/>
      <c r="H82" s="39"/>
      <c r="I82" s="139"/>
      <c r="J82" s="39"/>
      <c r="K82" s="39"/>
      <c r="L82" s="43"/>
    </row>
    <row r="83" s="1" customFormat="1" ht="6.96" customHeight="1">
      <c r="B83" s="38"/>
      <c r="C83" s="39"/>
      <c r="D83" s="39"/>
      <c r="E83" s="39"/>
      <c r="F83" s="39"/>
      <c r="G83" s="39"/>
      <c r="H83" s="39"/>
      <c r="I83" s="139"/>
      <c r="J83" s="39"/>
      <c r="K83" s="39"/>
      <c r="L83" s="43"/>
    </row>
    <row r="84" s="1" customFormat="1" ht="12" customHeight="1">
      <c r="B84" s="38"/>
      <c r="C84" s="32" t="s">
        <v>16</v>
      </c>
      <c r="D84" s="39"/>
      <c r="E84" s="39"/>
      <c r="F84" s="39"/>
      <c r="G84" s="39"/>
      <c r="H84" s="39"/>
      <c r="I84" s="139"/>
      <c r="J84" s="39"/>
      <c r="K84" s="39"/>
      <c r="L84" s="43"/>
    </row>
    <row r="85" s="1" customFormat="1" ht="16.5" customHeight="1">
      <c r="B85" s="38"/>
      <c r="C85" s="39"/>
      <c r="D85" s="39"/>
      <c r="E85" s="177" t="str">
        <f>E7</f>
        <v>Oprava traťového úseku Česká Lípa – Jedlová v oblasti mokřadů říčky Šporka</v>
      </c>
      <c r="F85" s="32"/>
      <c r="G85" s="32"/>
      <c r="H85" s="32"/>
      <c r="I85" s="139"/>
      <c r="J85" s="39"/>
      <c r="K85" s="39"/>
      <c r="L85" s="43"/>
    </row>
    <row r="86" s="1" customFormat="1" ht="12" customHeight="1">
      <c r="B86" s="38"/>
      <c r="C86" s="32" t="s">
        <v>112</v>
      </c>
      <c r="D86" s="39"/>
      <c r="E86" s="39"/>
      <c r="F86" s="39"/>
      <c r="G86" s="39"/>
      <c r="H86" s="39"/>
      <c r="I86" s="139"/>
      <c r="J86" s="39"/>
      <c r="K86" s="39"/>
      <c r="L86" s="43"/>
    </row>
    <row r="87" s="1" customFormat="1" ht="16.5" customHeight="1">
      <c r="B87" s="38"/>
      <c r="C87" s="39"/>
      <c r="D87" s="39"/>
      <c r="E87" s="71" t="str">
        <f>E9</f>
        <v>SO 02 - železniční svršek</v>
      </c>
      <c r="F87" s="39"/>
      <c r="G87" s="39"/>
      <c r="H87" s="39"/>
      <c r="I87" s="139"/>
      <c r="J87" s="39"/>
      <c r="K87" s="39"/>
      <c r="L87" s="43"/>
    </row>
    <row r="88" s="1" customFormat="1" ht="6.96" customHeight="1">
      <c r="B88" s="38"/>
      <c r="C88" s="39"/>
      <c r="D88" s="39"/>
      <c r="E88" s="39"/>
      <c r="F88" s="39"/>
      <c r="G88" s="39"/>
      <c r="H88" s="39"/>
      <c r="I88" s="139"/>
      <c r="J88" s="39"/>
      <c r="K88" s="39"/>
      <c r="L88" s="43"/>
    </row>
    <row r="89" s="1" customFormat="1" ht="12" customHeight="1">
      <c r="B89" s="38"/>
      <c r="C89" s="32" t="s">
        <v>20</v>
      </c>
      <c r="D89" s="39"/>
      <c r="E89" s="39"/>
      <c r="F89" s="27" t="str">
        <f>F12</f>
        <v xml:space="preserve"> </v>
      </c>
      <c r="G89" s="39"/>
      <c r="H89" s="39"/>
      <c r="I89" s="142" t="s">
        <v>22</v>
      </c>
      <c r="J89" s="74" t="str">
        <f>IF(J12="","",J12)</f>
        <v>29. 3. 2019</v>
      </c>
      <c r="K89" s="39"/>
      <c r="L89" s="43"/>
    </row>
    <row r="90" s="1" customFormat="1" ht="6.96" customHeight="1">
      <c r="B90" s="38"/>
      <c r="C90" s="39"/>
      <c r="D90" s="39"/>
      <c r="E90" s="39"/>
      <c r="F90" s="39"/>
      <c r="G90" s="39"/>
      <c r="H90" s="39"/>
      <c r="I90" s="139"/>
      <c r="J90" s="39"/>
      <c r="K90" s="39"/>
      <c r="L90" s="43"/>
    </row>
    <row r="91" s="1" customFormat="1" ht="27.9" customHeight="1">
      <c r="B91" s="38"/>
      <c r="C91" s="32" t="s">
        <v>24</v>
      </c>
      <c r="D91" s="39"/>
      <c r="E91" s="39"/>
      <c r="F91" s="27" t="str">
        <f>E15</f>
        <v>SŽDC, s.o.</v>
      </c>
      <c r="G91" s="39"/>
      <c r="H91" s="39"/>
      <c r="I91" s="142" t="s">
        <v>32</v>
      </c>
      <c r="J91" s="36" t="str">
        <f>E21</f>
        <v>SG Geotechnika a.s.</v>
      </c>
      <c r="K91" s="39"/>
      <c r="L91" s="43"/>
    </row>
    <row r="92" s="1" customFormat="1" ht="27.9" customHeight="1">
      <c r="B92" s="38"/>
      <c r="C92" s="32" t="s">
        <v>30</v>
      </c>
      <c r="D92" s="39"/>
      <c r="E92" s="39"/>
      <c r="F92" s="27" t="str">
        <f>IF(E18="","",E18)</f>
        <v>Vyplň údaj</v>
      </c>
      <c r="G92" s="39"/>
      <c r="H92" s="39"/>
      <c r="I92" s="142" t="s">
        <v>37</v>
      </c>
      <c r="J92" s="36" t="str">
        <f>E24</f>
        <v>SG Geotechnika a.s.</v>
      </c>
      <c r="K92" s="39"/>
      <c r="L92" s="43"/>
    </row>
    <row r="93" s="1" customFormat="1" ht="10.32" customHeight="1">
      <c r="B93" s="38"/>
      <c r="C93" s="39"/>
      <c r="D93" s="39"/>
      <c r="E93" s="39"/>
      <c r="F93" s="39"/>
      <c r="G93" s="39"/>
      <c r="H93" s="39"/>
      <c r="I93" s="139"/>
      <c r="J93" s="39"/>
      <c r="K93" s="39"/>
      <c r="L93" s="43"/>
    </row>
    <row r="94" s="1" customFormat="1" ht="29.28" customHeight="1">
      <c r="B94" s="38"/>
      <c r="C94" s="178" t="s">
        <v>116</v>
      </c>
      <c r="D94" s="179"/>
      <c r="E94" s="179"/>
      <c r="F94" s="179"/>
      <c r="G94" s="179"/>
      <c r="H94" s="179"/>
      <c r="I94" s="180"/>
      <c r="J94" s="181" t="s">
        <v>117</v>
      </c>
      <c r="K94" s="179"/>
      <c r="L94" s="43"/>
    </row>
    <row r="95" s="1" customFormat="1" ht="10.32" customHeight="1">
      <c r="B95" s="38"/>
      <c r="C95" s="39"/>
      <c r="D95" s="39"/>
      <c r="E95" s="39"/>
      <c r="F95" s="39"/>
      <c r="G95" s="39"/>
      <c r="H95" s="39"/>
      <c r="I95" s="139"/>
      <c r="J95" s="39"/>
      <c r="K95" s="39"/>
      <c r="L95" s="43"/>
    </row>
    <row r="96" s="1" customFormat="1" ht="22.8" customHeight="1">
      <c r="B96" s="38"/>
      <c r="C96" s="182" t="s">
        <v>118</v>
      </c>
      <c r="D96" s="39"/>
      <c r="E96" s="39"/>
      <c r="F96" s="39"/>
      <c r="G96" s="39"/>
      <c r="H96" s="39"/>
      <c r="I96" s="139"/>
      <c r="J96" s="105">
        <f>J119</f>
        <v>0</v>
      </c>
      <c r="K96" s="39"/>
      <c r="L96" s="43"/>
      <c r="AU96" s="17" t="s">
        <v>119</v>
      </c>
    </row>
    <row r="97" s="8" customFormat="1" ht="24.96" customHeight="1">
      <c r="B97" s="183"/>
      <c r="C97" s="184"/>
      <c r="D97" s="185" t="s">
        <v>120</v>
      </c>
      <c r="E97" s="186"/>
      <c r="F97" s="186"/>
      <c r="G97" s="186"/>
      <c r="H97" s="186"/>
      <c r="I97" s="187"/>
      <c r="J97" s="188">
        <f>J120</f>
        <v>0</v>
      </c>
      <c r="K97" s="184"/>
      <c r="L97" s="189"/>
    </row>
    <row r="98" s="9" customFormat="1" ht="19.92" customHeight="1">
      <c r="B98" s="190"/>
      <c r="C98" s="191"/>
      <c r="D98" s="192" t="s">
        <v>121</v>
      </c>
      <c r="E98" s="193"/>
      <c r="F98" s="193"/>
      <c r="G98" s="193"/>
      <c r="H98" s="193"/>
      <c r="I98" s="194"/>
      <c r="J98" s="195">
        <f>J121</f>
        <v>0</v>
      </c>
      <c r="K98" s="191"/>
      <c r="L98" s="196"/>
    </row>
    <row r="99" s="8" customFormat="1" ht="24.96" customHeight="1">
      <c r="B99" s="183"/>
      <c r="C99" s="184"/>
      <c r="D99" s="185" t="s">
        <v>122</v>
      </c>
      <c r="E99" s="186"/>
      <c r="F99" s="186"/>
      <c r="G99" s="186"/>
      <c r="H99" s="186"/>
      <c r="I99" s="187"/>
      <c r="J99" s="188">
        <f>J174</f>
        <v>0</v>
      </c>
      <c r="K99" s="184"/>
      <c r="L99" s="189"/>
    </row>
    <row r="100" s="1" customFormat="1" ht="21.84" customHeight="1">
      <c r="B100" s="38"/>
      <c r="C100" s="39"/>
      <c r="D100" s="39"/>
      <c r="E100" s="39"/>
      <c r="F100" s="39"/>
      <c r="G100" s="39"/>
      <c r="H100" s="39"/>
      <c r="I100" s="139"/>
      <c r="J100" s="39"/>
      <c r="K100" s="39"/>
      <c r="L100" s="43"/>
    </row>
    <row r="101" s="1" customFormat="1" ht="6.96" customHeight="1">
      <c r="B101" s="61"/>
      <c r="C101" s="62"/>
      <c r="D101" s="62"/>
      <c r="E101" s="62"/>
      <c r="F101" s="62"/>
      <c r="G101" s="62"/>
      <c r="H101" s="62"/>
      <c r="I101" s="173"/>
      <c r="J101" s="62"/>
      <c r="K101" s="62"/>
      <c r="L101" s="43"/>
    </row>
    <row r="105" s="1" customFormat="1" ht="6.96" customHeight="1">
      <c r="B105" s="63"/>
      <c r="C105" s="64"/>
      <c r="D105" s="64"/>
      <c r="E105" s="64"/>
      <c r="F105" s="64"/>
      <c r="G105" s="64"/>
      <c r="H105" s="64"/>
      <c r="I105" s="176"/>
      <c r="J105" s="64"/>
      <c r="K105" s="64"/>
      <c r="L105" s="43"/>
    </row>
    <row r="106" s="1" customFormat="1" ht="24.96" customHeight="1">
      <c r="B106" s="38"/>
      <c r="C106" s="23" t="s">
        <v>123</v>
      </c>
      <c r="D106" s="39"/>
      <c r="E106" s="39"/>
      <c r="F106" s="39"/>
      <c r="G106" s="39"/>
      <c r="H106" s="39"/>
      <c r="I106" s="139"/>
      <c r="J106" s="39"/>
      <c r="K106" s="39"/>
      <c r="L106" s="43"/>
    </row>
    <row r="107" s="1" customFormat="1" ht="6.96" customHeight="1">
      <c r="B107" s="38"/>
      <c r="C107" s="39"/>
      <c r="D107" s="39"/>
      <c r="E107" s="39"/>
      <c r="F107" s="39"/>
      <c r="G107" s="39"/>
      <c r="H107" s="39"/>
      <c r="I107" s="139"/>
      <c r="J107" s="39"/>
      <c r="K107" s="39"/>
      <c r="L107" s="43"/>
    </row>
    <row r="108" s="1" customFormat="1" ht="12" customHeight="1">
      <c r="B108" s="38"/>
      <c r="C108" s="32" t="s">
        <v>16</v>
      </c>
      <c r="D108" s="39"/>
      <c r="E108" s="39"/>
      <c r="F108" s="39"/>
      <c r="G108" s="39"/>
      <c r="H108" s="39"/>
      <c r="I108" s="139"/>
      <c r="J108" s="39"/>
      <c r="K108" s="39"/>
      <c r="L108" s="43"/>
    </row>
    <row r="109" s="1" customFormat="1" ht="16.5" customHeight="1">
      <c r="B109" s="38"/>
      <c r="C109" s="39"/>
      <c r="D109" s="39"/>
      <c r="E109" s="177" t="str">
        <f>E7</f>
        <v>Oprava traťového úseku Česká Lípa – Jedlová v oblasti mokřadů říčky Šporka</v>
      </c>
      <c r="F109" s="32"/>
      <c r="G109" s="32"/>
      <c r="H109" s="32"/>
      <c r="I109" s="139"/>
      <c r="J109" s="39"/>
      <c r="K109" s="39"/>
      <c r="L109" s="43"/>
    </row>
    <row r="110" s="1" customFormat="1" ht="12" customHeight="1">
      <c r="B110" s="38"/>
      <c r="C110" s="32" t="s">
        <v>112</v>
      </c>
      <c r="D110" s="39"/>
      <c r="E110" s="39"/>
      <c r="F110" s="39"/>
      <c r="G110" s="39"/>
      <c r="H110" s="39"/>
      <c r="I110" s="139"/>
      <c r="J110" s="39"/>
      <c r="K110" s="39"/>
      <c r="L110" s="43"/>
    </row>
    <row r="111" s="1" customFormat="1" ht="16.5" customHeight="1">
      <c r="B111" s="38"/>
      <c r="C111" s="39"/>
      <c r="D111" s="39"/>
      <c r="E111" s="71" t="str">
        <f>E9</f>
        <v>SO 02 - železniční svršek</v>
      </c>
      <c r="F111" s="39"/>
      <c r="G111" s="39"/>
      <c r="H111" s="39"/>
      <c r="I111" s="139"/>
      <c r="J111" s="39"/>
      <c r="K111" s="39"/>
      <c r="L111" s="43"/>
    </row>
    <row r="112" s="1" customFormat="1" ht="6.96" customHeight="1">
      <c r="B112" s="38"/>
      <c r="C112" s="39"/>
      <c r="D112" s="39"/>
      <c r="E112" s="39"/>
      <c r="F112" s="39"/>
      <c r="G112" s="39"/>
      <c r="H112" s="39"/>
      <c r="I112" s="139"/>
      <c r="J112" s="39"/>
      <c r="K112" s="39"/>
      <c r="L112" s="43"/>
    </row>
    <row r="113" s="1" customFormat="1" ht="12" customHeight="1">
      <c r="B113" s="38"/>
      <c r="C113" s="32" t="s">
        <v>20</v>
      </c>
      <c r="D113" s="39"/>
      <c r="E113" s="39"/>
      <c r="F113" s="27" t="str">
        <f>F12</f>
        <v xml:space="preserve"> </v>
      </c>
      <c r="G113" s="39"/>
      <c r="H113" s="39"/>
      <c r="I113" s="142" t="s">
        <v>22</v>
      </c>
      <c r="J113" s="74" t="str">
        <f>IF(J12="","",J12)</f>
        <v>29. 3. 2019</v>
      </c>
      <c r="K113" s="39"/>
      <c r="L113" s="43"/>
    </row>
    <row r="114" s="1" customFormat="1" ht="6.96" customHeight="1">
      <c r="B114" s="38"/>
      <c r="C114" s="39"/>
      <c r="D114" s="39"/>
      <c r="E114" s="39"/>
      <c r="F114" s="39"/>
      <c r="G114" s="39"/>
      <c r="H114" s="39"/>
      <c r="I114" s="139"/>
      <c r="J114" s="39"/>
      <c r="K114" s="39"/>
      <c r="L114" s="43"/>
    </row>
    <row r="115" s="1" customFormat="1" ht="27.9" customHeight="1">
      <c r="B115" s="38"/>
      <c r="C115" s="32" t="s">
        <v>24</v>
      </c>
      <c r="D115" s="39"/>
      <c r="E115" s="39"/>
      <c r="F115" s="27" t="str">
        <f>E15</f>
        <v>SŽDC, s.o.</v>
      </c>
      <c r="G115" s="39"/>
      <c r="H115" s="39"/>
      <c r="I115" s="142" t="s">
        <v>32</v>
      </c>
      <c r="J115" s="36" t="str">
        <f>E21</f>
        <v>SG Geotechnika a.s.</v>
      </c>
      <c r="K115" s="39"/>
      <c r="L115" s="43"/>
    </row>
    <row r="116" s="1" customFormat="1" ht="27.9" customHeight="1">
      <c r="B116" s="38"/>
      <c r="C116" s="32" t="s">
        <v>30</v>
      </c>
      <c r="D116" s="39"/>
      <c r="E116" s="39"/>
      <c r="F116" s="27" t="str">
        <f>IF(E18="","",E18)</f>
        <v>Vyplň údaj</v>
      </c>
      <c r="G116" s="39"/>
      <c r="H116" s="39"/>
      <c r="I116" s="142" t="s">
        <v>37</v>
      </c>
      <c r="J116" s="36" t="str">
        <f>E24</f>
        <v>SG Geotechnika a.s.</v>
      </c>
      <c r="K116" s="39"/>
      <c r="L116" s="43"/>
    </row>
    <row r="117" s="1" customFormat="1" ht="10.32" customHeight="1">
      <c r="B117" s="38"/>
      <c r="C117" s="39"/>
      <c r="D117" s="39"/>
      <c r="E117" s="39"/>
      <c r="F117" s="39"/>
      <c r="G117" s="39"/>
      <c r="H117" s="39"/>
      <c r="I117" s="139"/>
      <c r="J117" s="39"/>
      <c r="K117" s="39"/>
      <c r="L117" s="43"/>
    </row>
    <row r="118" s="10" customFormat="1" ht="29.28" customHeight="1">
      <c r="B118" s="197"/>
      <c r="C118" s="198" t="s">
        <v>124</v>
      </c>
      <c r="D118" s="199" t="s">
        <v>64</v>
      </c>
      <c r="E118" s="199" t="s">
        <v>60</v>
      </c>
      <c r="F118" s="199" t="s">
        <v>61</v>
      </c>
      <c r="G118" s="199" t="s">
        <v>125</v>
      </c>
      <c r="H118" s="199" t="s">
        <v>126</v>
      </c>
      <c r="I118" s="200" t="s">
        <v>127</v>
      </c>
      <c r="J118" s="199" t="s">
        <v>117</v>
      </c>
      <c r="K118" s="201" t="s">
        <v>128</v>
      </c>
      <c r="L118" s="202"/>
      <c r="M118" s="95" t="s">
        <v>1</v>
      </c>
      <c r="N118" s="96" t="s">
        <v>43</v>
      </c>
      <c r="O118" s="96" t="s">
        <v>129</v>
      </c>
      <c r="P118" s="96" t="s">
        <v>130</v>
      </c>
      <c r="Q118" s="96" t="s">
        <v>131</v>
      </c>
      <c r="R118" s="96" t="s">
        <v>132</v>
      </c>
      <c r="S118" s="96" t="s">
        <v>133</v>
      </c>
      <c r="T118" s="97" t="s">
        <v>134</v>
      </c>
    </row>
    <row r="119" s="1" customFormat="1" ht="22.8" customHeight="1">
      <c r="B119" s="38"/>
      <c r="C119" s="102" t="s">
        <v>135</v>
      </c>
      <c r="D119" s="39"/>
      <c r="E119" s="39"/>
      <c r="F119" s="39"/>
      <c r="G119" s="39"/>
      <c r="H119" s="39"/>
      <c r="I119" s="139"/>
      <c r="J119" s="203">
        <f>BK119</f>
        <v>0</v>
      </c>
      <c r="K119" s="39"/>
      <c r="L119" s="43"/>
      <c r="M119" s="98"/>
      <c r="N119" s="99"/>
      <c r="O119" s="99"/>
      <c r="P119" s="204">
        <f>P120+P174</f>
        <v>0</v>
      </c>
      <c r="Q119" s="99"/>
      <c r="R119" s="204">
        <f>R120+R174</f>
        <v>0.628</v>
      </c>
      <c r="S119" s="99"/>
      <c r="T119" s="205">
        <f>T120+T174</f>
        <v>0</v>
      </c>
      <c r="AT119" s="17" t="s">
        <v>78</v>
      </c>
      <c r="AU119" s="17" t="s">
        <v>119</v>
      </c>
      <c r="BK119" s="206">
        <f>BK120+BK174</f>
        <v>0</v>
      </c>
    </row>
    <row r="120" s="11" customFormat="1" ht="25.92" customHeight="1">
      <c r="B120" s="207"/>
      <c r="C120" s="208"/>
      <c r="D120" s="209" t="s">
        <v>78</v>
      </c>
      <c r="E120" s="210" t="s">
        <v>136</v>
      </c>
      <c r="F120" s="210" t="s">
        <v>137</v>
      </c>
      <c r="G120" s="208"/>
      <c r="H120" s="208"/>
      <c r="I120" s="211"/>
      <c r="J120" s="212">
        <f>BK120</f>
        <v>0</v>
      </c>
      <c r="K120" s="208"/>
      <c r="L120" s="213"/>
      <c r="M120" s="214"/>
      <c r="N120" s="215"/>
      <c r="O120" s="215"/>
      <c r="P120" s="216">
        <f>P121</f>
        <v>0</v>
      </c>
      <c r="Q120" s="215"/>
      <c r="R120" s="216">
        <f>R121</f>
        <v>0.628</v>
      </c>
      <c r="S120" s="215"/>
      <c r="T120" s="217">
        <f>T121</f>
        <v>0</v>
      </c>
      <c r="AR120" s="218" t="s">
        <v>87</v>
      </c>
      <c r="AT120" s="219" t="s">
        <v>78</v>
      </c>
      <c r="AU120" s="219" t="s">
        <v>79</v>
      </c>
      <c r="AY120" s="218" t="s">
        <v>138</v>
      </c>
      <c r="BK120" s="220">
        <f>BK121</f>
        <v>0</v>
      </c>
    </row>
    <row r="121" s="11" customFormat="1" ht="22.8" customHeight="1">
      <c r="B121" s="207"/>
      <c r="C121" s="208"/>
      <c r="D121" s="209" t="s">
        <v>78</v>
      </c>
      <c r="E121" s="221" t="s">
        <v>139</v>
      </c>
      <c r="F121" s="221" t="s">
        <v>140</v>
      </c>
      <c r="G121" s="208"/>
      <c r="H121" s="208"/>
      <c r="I121" s="211"/>
      <c r="J121" s="222">
        <f>BK121</f>
        <v>0</v>
      </c>
      <c r="K121" s="208"/>
      <c r="L121" s="213"/>
      <c r="M121" s="214"/>
      <c r="N121" s="215"/>
      <c r="O121" s="215"/>
      <c r="P121" s="216">
        <f>SUM(P122:P173)</f>
        <v>0</v>
      </c>
      <c r="Q121" s="215"/>
      <c r="R121" s="216">
        <f>SUM(R122:R173)</f>
        <v>0.628</v>
      </c>
      <c r="S121" s="215"/>
      <c r="T121" s="217">
        <f>SUM(T122:T173)</f>
        <v>0</v>
      </c>
      <c r="AR121" s="218" t="s">
        <v>87</v>
      </c>
      <c r="AT121" s="219" t="s">
        <v>78</v>
      </c>
      <c r="AU121" s="219" t="s">
        <v>87</v>
      </c>
      <c r="AY121" s="218" t="s">
        <v>138</v>
      </c>
      <c r="BK121" s="220">
        <f>SUM(BK122:BK173)</f>
        <v>0</v>
      </c>
    </row>
    <row r="122" s="1" customFormat="1" ht="24" customHeight="1">
      <c r="B122" s="38"/>
      <c r="C122" s="223" t="s">
        <v>87</v>
      </c>
      <c r="D122" s="223" t="s">
        <v>141</v>
      </c>
      <c r="E122" s="224" t="s">
        <v>311</v>
      </c>
      <c r="F122" s="225" t="s">
        <v>312</v>
      </c>
      <c r="G122" s="226" t="s">
        <v>170</v>
      </c>
      <c r="H122" s="227">
        <v>32</v>
      </c>
      <c r="I122" s="228"/>
      <c r="J122" s="229">
        <f>ROUND(I122*H122,2)</f>
        <v>0</v>
      </c>
      <c r="K122" s="225" t="s">
        <v>145</v>
      </c>
      <c r="L122" s="230"/>
      <c r="M122" s="231" t="s">
        <v>1</v>
      </c>
      <c r="N122" s="232" t="s">
        <v>44</v>
      </c>
      <c r="O122" s="86"/>
      <c r="P122" s="233">
        <f>O122*H122</f>
        <v>0</v>
      </c>
      <c r="Q122" s="233">
        <v>0</v>
      </c>
      <c r="R122" s="233">
        <f>Q122*H122</f>
        <v>0</v>
      </c>
      <c r="S122" s="233">
        <v>0</v>
      </c>
      <c r="T122" s="234">
        <f>S122*H122</f>
        <v>0</v>
      </c>
      <c r="AR122" s="235" t="s">
        <v>146</v>
      </c>
      <c r="AT122" s="235" t="s">
        <v>141</v>
      </c>
      <c r="AU122" s="235" t="s">
        <v>89</v>
      </c>
      <c r="AY122" s="17" t="s">
        <v>138</v>
      </c>
      <c r="BE122" s="236">
        <f>IF(N122="základní",J122,0)</f>
        <v>0</v>
      </c>
      <c r="BF122" s="236">
        <f>IF(N122="snížená",J122,0)</f>
        <v>0</v>
      </c>
      <c r="BG122" s="236">
        <f>IF(N122="zákl. přenesená",J122,0)</f>
        <v>0</v>
      </c>
      <c r="BH122" s="236">
        <f>IF(N122="sníž. přenesená",J122,0)</f>
        <v>0</v>
      </c>
      <c r="BI122" s="236">
        <f>IF(N122="nulová",J122,0)</f>
        <v>0</v>
      </c>
      <c r="BJ122" s="17" t="s">
        <v>87</v>
      </c>
      <c r="BK122" s="236">
        <f>ROUND(I122*H122,2)</f>
        <v>0</v>
      </c>
      <c r="BL122" s="17" t="s">
        <v>147</v>
      </c>
      <c r="BM122" s="235" t="s">
        <v>89</v>
      </c>
    </row>
    <row r="123" s="13" customFormat="1">
      <c r="B123" s="248"/>
      <c r="C123" s="249"/>
      <c r="D123" s="239" t="s">
        <v>148</v>
      </c>
      <c r="E123" s="250" t="s">
        <v>1</v>
      </c>
      <c r="F123" s="251" t="s">
        <v>313</v>
      </c>
      <c r="G123" s="249"/>
      <c r="H123" s="252">
        <v>32</v>
      </c>
      <c r="I123" s="253"/>
      <c r="J123" s="249"/>
      <c r="K123" s="249"/>
      <c r="L123" s="254"/>
      <c r="M123" s="255"/>
      <c r="N123" s="256"/>
      <c r="O123" s="256"/>
      <c r="P123" s="256"/>
      <c r="Q123" s="256"/>
      <c r="R123" s="256"/>
      <c r="S123" s="256"/>
      <c r="T123" s="257"/>
      <c r="AT123" s="258" t="s">
        <v>148</v>
      </c>
      <c r="AU123" s="258" t="s">
        <v>89</v>
      </c>
      <c r="AV123" s="13" t="s">
        <v>89</v>
      </c>
      <c r="AW123" s="13" t="s">
        <v>36</v>
      </c>
      <c r="AX123" s="13" t="s">
        <v>79</v>
      </c>
      <c r="AY123" s="258" t="s">
        <v>138</v>
      </c>
    </row>
    <row r="124" s="14" customFormat="1">
      <c r="B124" s="259"/>
      <c r="C124" s="260"/>
      <c r="D124" s="239" t="s">
        <v>148</v>
      </c>
      <c r="E124" s="261" t="s">
        <v>1</v>
      </c>
      <c r="F124" s="262" t="s">
        <v>151</v>
      </c>
      <c r="G124" s="260"/>
      <c r="H124" s="263">
        <v>32</v>
      </c>
      <c r="I124" s="264"/>
      <c r="J124" s="260"/>
      <c r="K124" s="260"/>
      <c r="L124" s="265"/>
      <c r="M124" s="266"/>
      <c r="N124" s="267"/>
      <c r="O124" s="267"/>
      <c r="P124" s="267"/>
      <c r="Q124" s="267"/>
      <c r="R124" s="267"/>
      <c r="S124" s="267"/>
      <c r="T124" s="268"/>
      <c r="AT124" s="269" t="s">
        <v>148</v>
      </c>
      <c r="AU124" s="269" t="s">
        <v>89</v>
      </c>
      <c r="AV124" s="14" t="s">
        <v>147</v>
      </c>
      <c r="AW124" s="14" t="s">
        <v>36</v>
      </c>
      <c r="AX124" s="14" t="s">
        <v>87</v>
      </c>
      <c r="AY124" s="269" t="s">
        <v>138</v>
      </c>
    </row>
    <row r="125" s="1" customFormat="1" ht="24" customHeight="1">
      <c r="B125" s="38"/>
      <c r="C125" s="223" t="s">
        <v>89</v>
      </c>
      <c r="D125" s="223" t="s">
        <v>141</v>
      </c>
      <c r="E125" s="224" t="s">
        <v>314</v>
      </c>
      <c r="F125" s="225" t="s">
        <v>315</v>
      </c>
      <c r="G125" s="226" t="s">
        <v>170</v>
      </c>
      <c r="H125" s="227">
        <v>2436</v>
      </c>
      <c r="I125" s="228"/>
      <c r="J125" s="229">
        <f>ROUND(I125*H125,2)</f>
        <v>0</v>
      </c>
      <c r="K125" s="225" t="s">
        <v>145</v>
      </c>
      <c r="L125" s="230"/>
      <c r="M125" s="231" t="s">
        <v>1</v>
      </c>
      <c r="N125" s="232" t="s">
        <v>44</v>
      </c>
      <c r="O125" s="86"/>
      <c r="P125" s="233">
        <f>O125*H125</f>
        <v>0</v>
      </c>
      <c r="Q125" s="233">
        <v>0</v>
      </c>
      <c r="R125" s="233">
        <f>Q125*H125</f>
        <v>0</v>
      </c>
      <c r="S125" s="233">
        <v>0</v>
      </c>
      <c r="T125" s="234">
        <f>S125*H125</f>
        <v>0</v>
      </c>
      <c r="AR125" s="235" t="s">
        <v>146</v>
      </c>
      <c r="AT125" s="235" t="s">
        <v>141</v>
      </c>
      <c r="AU125" s="235" t="s">
        <v>89</v>
      </c>
      <c r="AY125" s="17" t="s">
        <v>138</v>
      </c>
      <c r="BE125" s="236">
        <f>IF(N125="základní",J125,0)</f>
        <v>0</v>
      </c>
      <c r="BF125" s="236">
        <f>IF(N125="snížená",J125,0)</f>
        <v>0</v>
      </c>
      <c r="BG125" s="236">
        <f>IF(N125="zákl. přenesená",J125,0)</f>
        <v>0</v>
      </c>
      <c r="BH125" s="236">
        <f>IF(N125="sníž. přenesená",J125,0)</f>
        <v>0</v>
      </c>
      <c r="BI125" s="236">
        <f>IF(N125="nulová",J125,0)</f>
        <v>0</v>
      </c>
      <c r="BJ125" s="17" t="s">
        <v>87</v>
      </c>
      <c r="BK125" s="236">
        <f>ROUND(I125*H125,2)</f>
        <v>0</v>
      </c>
      <c r="BL125" s="17" t="s">
        <v>147</v>
      </c>
      <c r="BM125" s="235" t="s">
        <v>147</v>
      </c>
    </row>
    <row r="126" s="13" customFormat="1">
      <c r="B126" s="248"/>
      <c r="C126" s="249"/>
      <c r="D126" s="239" t="s">
        <v>148</v>
      </c>
      <c r="E126" s="250" t="s">
        <v>1</v>
      </c>
      <c r="F126" s="251" t="s">
        <v>316</v>
      </c>
      <c r="G126" s="249"/>
      <c r="H126" s="252">
        <v>2436</v>
      </c>
      <c r="I126" s="253"/>
      <c r="J126" s="249"/>
      <c r="K126" s="249"/>
      <c r="L126" s="254"/>
      <c r="M126" s="255"/>
      <c r="N126" s="256"/>
      <c r="O126" s="256"/>
      <c r="P126" s="256"/>
      <c r="Q126" s="256"/>
      <c r="R126" s="256"/>
      <c r="S126" s="256"/>
      <c r="T126" s="257"/>
      <c r="AT126" s="258" t="s">
        <v>148</v>
      </c>
      <c r="AU126" s="258" t="s">
        <v>89</v>
      </c>
      <c r="AV126" s="13" t="s">
        <v>89</v>
      </c>
      <c r="AW126" s="13" t="s">
        <v>36</v>
      </c>
      <c r="AX126" s="13" t="s">
        <v>79</v>
      </c>
      <c r="AY126" s="258" t="s">
        <v>138</v>
      </c>
    </row>
    <row r="127" s="14" customFormat="1">
      <c r="B127" s="259"/>
      <c r="C127" s="260"/>
      <c r="D127" s="239" t="s">
        <v>148</v>
      </c>
      <c r="E127" s="261" t="s">
        <v>1</v>
      </c>
      <c r="F127" s="262" t="s">
        <v>151</v>
      </c>
      <c r="G127" s="260"/>
      <c r="H127" s="263">
        <v>2436</v>
      </c>
      <c r="I127" s="264"/>
      <c r="J127" s="260"/>
      <c r="K127" s="260"/>
      <c r="L127" s="265"/>
      <c r="M127" s="266"/>
      <c r="N127" s="267"/>
      <c r="O127" s="267"/>
      <c r="P127" s="267"/>
      <c r="Q127" s="267"/>
      <c r="R127" s="267"/>
      <c r="S127" s="267"/>
      <c r="T127" s="268"/>
      <c r="AT127" s="269" t="s">
        <v>148</v>
      </c>
      <c r="AU127" s="269" t="s">
        <v>89</v>
      </c>
      <c r="AV127" s="14" t="s">
        <v>147</v>
      </c>
      <c r="AW127" s="14" t="s">
        <v>36</v>
      </c>
      <c r="AX127" s="14" t="s">
        <v>87</v>
      </c>
      <c r="AY127" s="269" t="s">
        <v>138</v>
      </c>
    </row>
    <row r="128" s="1" customFormat="1" ht="24" customHeight="1">
      <c r="B128" s="38"/>
      <c r="C128" s="223" t="s">
        <v>156</v>
      </c>
      <c r="D128" s="223" t="s">
        <v>141</v>
      </c>
      <c r="E128" s="224" t="s">
        <v>317</v>
      </c>
      <c r="F128" s="225" t="s">
        <v>318</v>
      </c>
      <c r="G128" s="226" t="s">
        <v>170</v>
      </c>
      <c r="H128" s="227">
        <v>122</v>
      </c>
      <c r="I128" s="228"/>
      <c r="J128" s="229">
        <f>ROUND(I128*H128,2)</f>
        <v>0</v>
      </c>
      <c r="K128" s="225" t="s">
        <v>145</v>
      </c>
      <c r="L128" s="230"/>
      <c r="M128" s="231" t="s">
        <v>1</v>
      </c>
      <c r="N128" s="232" t="s">
        <v>44</v>
      </c>
      <c r="O128" s="86"/>
      <c r="P128" s="233">
        <f>O128*H128</f>
        <v>0</v>
      </c>
      <c r="Q128" s="233">
        <v>0</v>
      </c>
      <c r="R128" s="233">
        <f>Q128*H128</f>
        <v>0</v>
      </c>
      <c r="S128" s="233">
        <v>0</v>
      </c>
      <c r="T128" s="234">
        <f>S128*H128</f>
        <v>0</v>
      </c>
      <c r="AR128" s="235" t="s">
        <v>146</v>
      </c>
      <c r="AT128" s="235" t="s">
        <v>141</v>
      </c>
      <c r="AU128" s="235" t="s">
        <v>89</v>
      </c>
      <c r="AY128" s="17" t="s">
        <v>138</v>
      </c>
      <c r="BE128" s="236">
        <f>IF(N128="základní",J128,0)</f>
        <v>0</v>
      </c>
      <c r="BF128" s="236">
        <f>IF(N128="snížená",J128,0)</f>
        <v>0</v>
      </c>
      <c r="BG128" s="236">
        <f>IF(N128="zákl. přenesená",J128,0)</f>
        <v>0</v>
      </c>
      <c r="BH128" s="236">
        <f>IF(N128="sníž. přenesená",J128,0)</f>
        <v>0</v>
      </c>
      <c r="BI128" s="236">
        <f>IF(N128="nulová",J128,0)</f>
        <v>0</v>
      </c>
      <c r="BJ128" s="17" t="s">
        <v>87</v>
      </c>
      <c r="BK128" s="236">
        <f>ROUND(I128*H128,2)</f>
        <v>0</v>
      </c>
      <c r="BL128" s="17" t="s">
        <v>147</v>
      </c>
      <c r="BM128" s="235" t="s">
        <v>160</v>
      </c>
    </row>
    <row r="129" s="1" customFormat="1">
      <c r="B129" s="38"/>
      <c r="C129" s="39"/>
      <c r="D129" s="239" t="s">
        <v>172</v>
      </c>
      <c r="E129" s="39"/>
      <c r="F129" s="270" t="s">
        <v>319</v>
      </c>
      <c r="G129" s="39"/>
      <c r="H129" s="39"/>
      <c r="I129" s="139"/>
      <c r="J129" s="39"/>
      <c r="K129" s="39"/>
      <c r="L129" s="43"/>
      <c r="M129" s="271"/>
      <c r="N129" s="86"/>
      <c r="O129" s="86"/>
      <c r="P129" s="86"/>
      <c r="Q129" s="86"/>
      <c r="R129" s="86"/>
      <c r="S129" s="86"/>
      <c r="T129" s="87"/>
      <c r="AT129" s="17" t="s">
        <v>172</v>
      </c>
      <c r="AU129" s="17" t="s">
        <v>89</v>
      </c>
    </row>
    <row r="130" s="1" customFormat="1" ht="24" customHeight="1">
      <c r="B130" s="38"/>
      <c r="C130" s="223" t="s">
        <v>147</v>
      </c>
      <c r="D130" s="223" t="s">
        <v>141</v>
      </c>
      <c r="E130" s="224" t="s">
        <v>320</v>
      </c>
      <c r="F130" s="225" t="s">
        <v>321</v>
      </c>
      <c r="G130" s="226" t="s">
        <v>170</v>
      </c>
      <c r="H130" s="227">
        <v>1218</v>
      </c>
      <c r="I130" s="228"/>
      <c r="J130" s="229">
        <f>ROUND(I130*H130,2)</f>
        <v>0</v>
      </c>
      <c r="K130" s="225" t="s">
        <v>145</v>
      </c>
      <c r="L130" s="230"/>
      <c r="M130" s="231" t="s">
        <v>1</v>
      </c>
      <c r="N130" s="232" t="s">
        <v>44</v>
      </c>
      <c r="O130" s="86"/>
      <c r="P130" s="233">
        <f>O130*H130</f>
        <v>0</v>
      </c>
      <c r="Q130" s="233">
        <v>0</v>
      </c>
      <c r="R130" s="233">
        <f>Q130*H130</f>
        <v>0</v>
      </c>
      <c r="S130" s="233">
        <v>0</v>
      </c>
      <c r="T130" s="234">
        <f>S130*H130</f>
        <v>0</v>
      </c>
      <c r="AR130" s="235" t="s">
        <v>146</v>
      </c>
      <c r="AT130" s="235" t="s">
        <v>141</v>
      </c>
      <c r="AU130" s="235" t="s">
        <v>89</v>
      </c>
      <c r="AY130" s="17" t="s">
        <v>138</v>
      </c>
      <c r="BE130" s="236">
        <f>IF(N130="základní",J130,0)</f>
        <v>0</v>
      </c>
      <c r="BF130" s="236">
        <f>IF(N130="snížená",J130,0)</f>
        <v>0</v>
      </c>
      <c r="BG130" s="236">
        <f>IF(N130="zákl. přenesená",J130,0)</f>
        <v>0</v>
      </c>
      <c r="BH130" s="236">
        <f>IF(N130="sníž. přenesená",J130,0)</f>
        <v>0</v>
      </c>
      <c r="BI130" s="236">
        <f>IF(N130="nulová",J130,0)</f>
        <v>0</v>
      </c>
      <c r="BJ130" s="17" t="s">
        <v>87</v>
      </c>
      <c r="BK130" s="236">
        <f>ROUND(I130*H130,2)</f>
        <v>0</v>
      </c>
      <c r="BL130" s="17" t="s">
        <v>147</v>
      </c>
      <c r="BM130" s="235" t="s">
        <v>146</v>
      </c>
    </row>
    <row r="131" s="13" customFormat="1">
      <c r="B131" s="248"/>
      <c r="C131" s="249"/>
      <c r="D131" s="239" t="s">
        <v>148</v>
      </c>
      <c r="E131" s="250" t="s">
        <v>1</v>
      </c>
      <c r="F131" s="251" t="s">
        <v>322</v>
      </c>
      <c r="G131" s="249"/>
      <c r="H131" s="252">
        <v>1218</v>
      </c>
      <c r="I131" s="253"/>
      <c r="J131" s="249"/>
      <c r="K131" s="249"/>
      <c r="L131" s="254"/>
      <c r="M131" s="255"/>
      <c r="N131" s="256"/>
      <c r="O131" s="256"/>
      <c r="P131" s="256"/>
      <c r="Q131" s="256"/>
      <c r="R131" s="256"/>
      <c r="S131" s="256"/>
      <c r="T131" s="257"/>
      <c r="AT131" s="258" t="s">
        <v>148</v>
      </c>
      <c r="AU131" s="258" t="s">
        <v>89</v>
      </c>
      <c r="AV131" s="13" t="s">
        <v>89</v>
      </c>
      <c r="AW131" s="13" t="s">
        <v>36</v>
      </c>
      <c r="AX131" s="13" t="s">
        <v>79</v>
      </c>
      <c r="AY131" s="258" t="s">
        <v>138</v>
      </c>
    </row>
    <row r="132" s="14" customFormat="1">
      <c r="B132" s="259"/>
      <c r="C132" s="260"/>
      <c r="D132" s="239" t="s">
        <v>148</v>
      </c>
      <c r="E132" s="261" t="s">
        <v>1</v>
      </c>
      <c r="F132" s="262" t="s">
        <v>151</v>
      </c>
      <c r="G132" s="260"/>
      <c r="H132" s="263">
        <v>1218</v>
      </c>
      <c r="I132" s="264"/>
      <c r="J132" s="260"/>
      <c r="K132" s="260"/>
      <c r="L132" s="265"/>
      <c r="M132" s="266"/>
      <c r="N132" s="267"/>
      <c r="O132" s="267"/>
      <c r="P132" s="267"/>
      <c r="Q132" s="267"/>
      <c r="R132" s="267"/>
      <c r="S132" s="267"/>
      <c r="T132" s="268"/>
      <c r="AT132" s="269" t="s">
        <v>148</v>
      </c>
      <c r="AU132" s="269" t="s">
        <v>89</v>
      </c>
      <c r="AV132" s="14" t="s">
        <v>147</v>
      </c>
      <c r="AW132" s="14" t="s">
        <v>36</v>
      </c>
      <c r="AX132" s="14" t="s">
        <v>87</v>
      </c>
      <c r="AY132" s="269" t="s">
        <v>138</v>
      </c>
    </row>
    <row r="133" s="1" customFormat="1" ht="24" customHeight="1">
      <c r="B133" s="38"/>
      <c r="C133" s="223" t="s">
        <v>139</v>
      </c>
      <c r="D133" s="223" t="s">
        <v>141</v>
      </c>
      <c r="E133" s="224" t="s">
        <v>323</v>
      </c>
      <c r="F133" s="225" t="s">
        <v>324</v>
      </c>
      <c r="G133" s="226" t="s">
        <v>144</v>
      </c>
      <c r="H133" s="227">
        <v>1496</v>
      </c>
      <c r="I133" s="228"/>
      <c r="J133" s="229">
        <f>ROUND(I133*H133,2)</f>
        <v>0</v>
      </c>
      <c r="K133" s="225" t="s">
        <v>145</v>
      </c>
      <c r="L133" s="230"/>
      <c r="M133" s="231" t="s">
        <v>1</v>
      </c>
      <c r="N133" s="232" t="s">
        <v>44</v>
      </c>
      <c r="O133" s="86"/>
      <c r="P133" s="233">
        <f>O133*H133</f>
        <v>0</v>
      </c>
      <c r="Q133" s="233">
        <v>0</v>
      </c>
      <c r="R133" s="233">
        <f>Q133*H133</f>
        <v>0</v>
      </c>
      <c r="S133" s="233">
        <v>0</v>
      </c>
      <c r="T133" s="234">
        <f>S133*H133</f>
        <v>0</v>
      </c>
      <c r="AR133" s="235" t="s">
        <v>146</v>
      </c>
      <c r="AT133" s="235" t="s">
        <v>141</v>
      </c>
      <c r="AU133" s="235" t="s">
        <v>89</v>
      </c>
      <c r="AY133" s="17" t="s">
        <v>138</v>
      </c>
      <c r="BE133" s="236">
        <f>IF(N133="základní",J133,0)</f>
        <v>0</v>
      </c>
      <c r="BF133" s="236">
        <f>IF(N133="snížená",J133,0)</f>
        <v>0</v>
      </c>
      <c r="BG133" s="236">
        <f>IF(N133="zákl. přenesená",J133,0)</f>
        <v>0</v>
      </c>
      <c r="BH133" s="236">
        <f>IF(N133="sníž. přenesená",J133,0)</f>
        <v>0</v>
      </c>
      <c r="BI133" s="236">
        <f>IF(N133="nulová",J133,0)</f>
        <v>0</v>
      </c>
      <c r="BJ133" s="17" t="s">
        <v>87</v>
      </c>
      <c r="BK133" s="236">
        <f>ROUND(I133*H133,2)</f>
        <v>0</v>
      </c>
      <c r="BL133" s="17" t="s">
        <v>147</v>
      </c>
      <c r="BM133" s="235" t="s">
        <v>171</v>
      </c>
    </row>
    <row r="134" s="13" customFormat="1">
      <c r="B134" s="248"/>
      <c r="C134" s="249"/>
      <c r="D134" s="239" t="s">
        <v>148</v>
      </c>
      <c r="E134" s="250" t="s">
        <v>1</v>
      </c>
      <c r="F134" s="251" t="s">
        <v>325</v>
      </c>
      <c r="G134" s="249"/>
      <c r="H134" s="252">
        <v>1496</v>
      </c>
      <c r="I134" s="253"/>
      <c r="J134" s="249"/>
      <c r="K134" s="249"/>
      <c r="L134" s="254"/>
      <c r="M134" s="255"/>
      <c r="N134" s="256"/>
      <c r="O134" s="256"/>
      <c r="P134" s="256"/>
      <c r="Q134" s="256"/>
      <c r="R134" s="256"/>
      <c r="S134" s="256"/>
      <c r="T134" s="257"/>
      <c r="AT134" s="258" t="s">
        <v>148</v>
      </c>
      <c r="AU134" s="258" t="s">
        <v>89</v>
      </c>
      <c r="AV134" s="13" t="s">
        <v>89</v>
      </c>
      <c r="AW134" s="13" t="s">
        <v>36</v>
      </c>
      <c r="AX134" s="13" t="s">
        <v>79</v>
      </c>
      <c r="AY134" s="258" t="s">
        <v>138</v>
      </c>
    </row>
    <row r="135" s="14" customFormat="1">
      <c r="B135" s="259"/>
      <c r="C135" s="260"/>
      <c r="D135" s="239" t="s">
        <v>148</v>
      </c>
      <c r="E135" s="261" t="s">
        <v>1</v>
      </c>
      <c r="F135" s="262" t="s">
        <v>151</v>
      </c>
      <c r="G135" s="260"/>
      <c r="H135" s="263">
        <v>1496</v>
      </c>
      <c r="I135" s="264"/>
      <c r="J135" s="260"/>
      <c r="K135" s="260"/>
      <c r="L135" s="265"/>
      <c r="M135" s="266"/>
      <c r="N135" s="267"/>
      <c r="O135" s="267"/>
      <c r="P135" s="267"/>
      <c r="Q135" s="267"/>
      <c r="R135" s="267"/>
      <c r="S135" s="267"/>
      <c r="T135" s="268"/>
      <c r="AT135" s="269" t="s">
        <v>148</v>
      </c>
      <c r="AU135" s="269" t="s">
        <v>89</v>
      </c>
      <c r="AV135" s="14" t="s">
        <v>147</v>
      </c>
      <c r="AW135" s="14" t="s">
        <v>36</v>
      </c>
      <c r="AX135" s="14" t="s">
        <v>87</v>
      </c>
      <c r="AY135" s="269" t="s">
        <v>138</v>
      </c>
    </row>
    <row r="136" s="1" customFormat="1" ht="24" customHeight="1">
      <c r="B136" s="38"/>
      <c r="C136" s="223" t="s">
        <v>160</v>
      </c>
      <c r="D136" s="223" t="s">
        <v>141</v>
      </c>
      <c r="E136" s="224" t="s">
        <v>326</v>
      </c>
      <c r="F136" s="225" t="s">
        <v>327</v>
      </c>
      <c r="G136" s="226" t="s">
        <v>170</v>
      </c>
      <c r="H136" s="227">
        <v>4</v>
      </c>
      <c r="I136" s="228"/>
      <c r="J136" s="229">
        <f>ROUND(I136*H136,2)</f>
        <v>0</v>
      </c>
      <c r="K136" s="225" t="s">
        <v>145</v>
      </c>
      <c r="L136" s="230"/>
      <c r="M136" s="231" t="s">
        <v>1</v>
      </c>
      <c r="N136" s="232" t="s">
        <v>44</v>
      </c>
      <c r="O136" s="86"/>
      <c r="P136" s="233">
        <f>O136*H136</f>
        <v>0</v>
      </c>
      <c r="Q136" s="233">
        <v>0.157</v>
      </c>
      <c r="R136" s="233">
        <f>Q136*H136</f>
        <v>0.628</v>
      </c>
      <c r="S136" s="233">
        <v>0</v>
      </c>
      <c r="T136" s="234">
        <f>S136*H136</f>
        <v>0</v>
      </c>
      <c r="AR136" s="235" t="s">
        <v>146</v>
      </c>
      <c r="AT136" s="235" t="s">
        <v>141</v>
      </c>
      <c r="AU136" s="235" t="s">
        <v>89</v>
      </c>
      <c r="AY136" s="17" t="s">
        <v>138</v>
      </c>
      <c r="BE136" s="236">
        <f>IF(N136="základní",J136,0)</f>
        <v>0</v>
      </c>
      <c r="BF136" s="236">
        <f>IF(N136="snížená",J136,0)</f>
        <v>0</v>
      </c>
      <c r="BG136" s="236">
        <f>IF(N136="zákl. přenesená",J136,0)</f>
        <v>0</v>
      </c>
      <c r="BH136" s="236">
        <f>IF(N136="sníž. přenesená",J136,0)</f>
        <v>0</v>
      </c>
      <c r="BI136" s="236">
        <f>IF(N136="nulová",J136,0)</f>
        <v>0</v>
      </c>
      <c r="BJ136" s="17" t="s">
        <v>87</v>
      </c>
      <c r="BK136" s="236">
        <f>ROUND(I136*H136,2)</f>
        <v>0</v>
      </c>
      <c r="BL136" s="17" t="s">
        <v>147</v>
      </c>
      <c r="BM136" s="235" t="s">
        <v>328</v>
      </c>
    </row>
    <row r="137" s="1" customFormat="1" ht="24" customHeight="1">
      <c r="B137" s="38"/>
      <c r="C137" s="272" t="s">
        <v>178</v>
      </c>
      <c r="D137" s="272" t="s">
        <v>182</v>
      </c>
      <c r="E137" s="273" t="s">
        <v>329</v>
      </c>
      <c r="F137" s="274" t="s">
        <v>330</v>
      </c>
      <c r="G137" s="275" t="s">
        <v>331</v>
      </c>
      <c r="H137" s="276">
        <v>0.40000000000000002</v>
      </c>
      <c r="I137" s="277"/>
      <c r="J137" s="278">
        <f>ROUND(I137*H137,2)</f>
        <v>0</v>
      </c>
      <c r="K137" s="274" t="s">
        <v>145</v>
      </c>
      <c r="L137" s="43"/>
      <c r="M137" s="279" t="s">
        <v>1</v>
      </c>
      <c r="N137" s="280" t="s">
        <v>44</v>
      </c>
      <c r="O137" s="86"/>
      <c r="P137" s="233">
        <f>O137*H137</f>
        <v>0</v>
      </c>
      <c r="Q137" s="233">
        <v>0</v>
      </c>
      <c r="R137" s="233">
        <f>Q137*H137</f>
        <v>0</v>
      </c>
      <c r="S137" s="233">
        <v>0</v>
      </c>
      <c r="T137" s="234">
        <f>S137*H137</f>
        <v>0</v>
      </c>
      <c r="AR137" s="235" t="s">
        <v>147</v>
      </c>
      <c r="AT137" s="235" t="s">
        <v>182</v>
      </c>
      <c r="AU137" s="235" t="s">
        <v>89</v>
      </c>
      <c r="AY137" s="17" t="s">
        <v>138</v>
      </c>
      <c r="BE137" s="236">
        <f>IF(N137="základní",J137,0)</f>
        <v>0</v>
      </c>
      <c r="BF137" s="236">
        <f>IF(N137="snížená",J137,0)</f>
        <v>0</v>
      </c>
      <c r="BG137" s="236">
        <f>IF(N137="zákl. přenesená",J137,0)</f>
        <v>0</v>
      </c>
      <c r="BH137" s="236">
        <f>IF(N137="sníž. přenesená",J137,0)</f>
        <v>0</v>
      </c>
      <c r="BI137" s="236">
        <f>IF(N137="nulová",J137,0)</f>
        <v>0</v>
      </c>
      <c r="BJ137" s="17" t="s">
        <v>87</v>
      </c>
      <c r="BK137" s="236">
        <f>ROUND(I137*H137,2)</f>
        <v>0</v>
      </c>
      <c r="BL137" s="17" t="s">
        <v>147</v>
      </c>
      <c r="BM137" s="235" t="s">
        <v>181</v>
      </c>
    </row>
    <row r="138" s="1" customFormat="1" ht="24" customHeight="1">
      <c r="B138" s="38"/>
      <c r="C138" s="272" t="s">
        <v>146</v>
      </c>
      <c r="D138" s="272" t="s">
        <v>182</v>
      </c>
      <c r="E138" s="273" t="s">
        <v>332</v>
      </c>
      <c r="F138" s="274" t="s">
        <v>333</v>
      </c>
      <c r="G138" s="275" t="s">
        <v>176</v>
      </c>
      <c r="H138" s="276">
        <v>880</v>
      </c>
      <c r="I138" s="277"/>
      <c r="J138" s="278">
        <f>ROUND(I138*H138,2)</f>
        <v>0</v>
      </c>
      <c r="K138" s="274" t="s">
        <v>145</v>
      </c>
      <c r="L138" s="43"/>
      <c r="M138" s="279" t="s">
        <v>1</v>
      </c>
      <c r="N138" s="280" t="s">
        <v>44</v>
      </c>
      <c r="O138" s="86"/>
      <c r="P138" s="233">
        <f>O138*H138</f>
        <v>0</v>
      </c>
      <c r="Q138" s="233">
        <v>0</v>
      </c>
      <c r="R138" s="233">
        <f>Q138*H138</f>
        <v>0</v>
      </c>
      <c r="S138" s="233">
        <v>0</v>
      </c>
      <c r="T138" s="234">
        <f>S138*H138</f>
        <v>0</v>
      </c>
      <c r="AR138" s="235" t="s">
        <v>147</v>
      </c>
      <c r="AT138" s="235" t="s">
        <v>182</v>
      </c>
      <c r="AU138" s="235" t="s">
        <v>89</v>
      </c>
      <c r="AY138" s="17" t="s">
        <v>138</v>
      </c>
      <c r="BE138" s="236">
        <f>IF(N138="základní",J138,0)</f>
        <v>0</v>
      </c>
      <c r="BF138" s="236">
        <f>IF(N138="snížená",J138,0)</f>
        <v>0</v>
      </c>
      <c r="BG138" s="236">
        <f>IF(N138="zákl. přenesená",J138,0)</f>
        <v>0</v>
      </c>
      <c r="BH138" s="236">
        <f>IF(N138="sníž. přenesená",J138,0)</f>
        <v>0</v>
      </c>
      <c r="BI138" s="236">
        <f>IF(N138="nulová",J138,0)</f>
        <v>0</v>
      </c>
      <c r="BJ138" s="17" t="s">
        <v>87</v>
      </c>
      <c r="BK138" s="236">
        <f>ROUND(I138*H138,2)</f>
        <v>0</v>
      </c>
      <c r="BL138" s="17" t="s">
        <v>147</v>
      </c>
      <c r="BM138" s="235" t="s">
        <v>185</v>
      </c>
    </row>
    <row r="139" s="1" customFormat="1">
      <c r="B139" s="38"/>
      <c r="C139" s="39"/>
      <c r="D139" s="239" t="s">
        <v>172</v>
      </c>
      <c r="E139" s="39"/>
      <c r="F139" s="270" t="s">
        <v>334</v>
      </c>
      <c r="G139" s="39"/>
      <c r="H139" s="39"/>
      <c r="I139" s="139"/>
      <c r="J139" s="39"/>
      <c r="K139" s="39"/>
      <c r="L139" s="43"/>
      <c r="M139" s="271"/>
      <c r="N139" s="86"/>
      <c r="O139" s="86"/>
      <c r="P139" s="86"/>
      <c r="Q139" s="86"/>
      <c r="R139" s="86"/>
      <c r="S139" s="86"/>
      <c r="T139" s="87"/>
      <c r="AT139" s="17" t="s">
        <v>172</v>
      </c>
      <c r="AU139" s="17" t="s">
        <v>89</v>
      </c>
    </row>
    <row r="140" s="13" customFormat="1">
      <c r="B140" s="248"/>
      <c r="C140" s="249"/>
      <c r="D140" s="239" t="s">
        <v>148</v>
      </c>
      <c r="E140" s="250" t="s">
        <v>1</v>
      </c>
      <c r="F140" s="251" t="s">
        <v>335</v>
      </c>
      <c r="G140" s="249"/>
      <c r="H140" s="252">
        <v>880</v>
      </c>
      <c r="I140" s="253"/>
      <c r="J140" s="249"/>
      <c r="K140" s="249"/>
      <c r="L140" s="254"/>
      <c r="M140" s="255"/>
      <c r="N140" s="256"/>
      <c r="O140" s="256"/>
      <c r="P140" s="256"/>
      <c r="Q140" s="256"/>
      <c r="R140" s="256"/>
      <c r="S140" s="256"/>
      <c r="T140" s="257"/>
      <c r="AT140" s="258" t="s">
        <v>148</v>
      </c>
      <c r="AU140" s="258" t="s">
        <v>89</v>
      </c>
      <c r="AV140" s="13" t="s">
        <v>89</v>
      </c>
      <c r="AW140" s="13" t="s">
        <v>36</v>
      </c>
      <c r="AX140" s="13" t="s">
        <v>79</v>
      </c>
      <c r="AY140" s="258" t="s">
        <v>138</v>
      </c>
    </row>
    <row r="141" s="14" customFormat="1">
      <c r="B141" s="259"/>
      <c r="C141" s="260"/>
      <c r="D141" s="239" t="s">
        <v>148</v>
      </c>
      <c r="E141" s="261" t="s">
        <v>1</v>
      </c>
      <c r="F141" s="262" t="s">
        <v>151</v>
      </c>
      <c r="G141" s="260"/>
      <c r="H141" s="263">
        <v>880</v>
      </c>
      <c r="I141" s="264"/>
      <c r="J141" s="260"/>
      <c r="K141" s="260"/>
      <c r="L141" s="265"/>
      <c r="M141" s="266"/>
      <c r="N141" s="267"/>
      <c r="O141" s="267"/>
      <c r="P141" s="267"/>
      <c r="Q141" s="267"/>
      <c r="R141" s="267"/>
      <c r="S141" s="267"/>
      <c r="T141" s="268"/>
      <c r="AT141" s="269" t="s">
        <v>148</v>
      </c>
      <c r="AU141" s="269" t="s">
        <v>89</v>
      </c>
      <c r="AV141" s="14" t="s">
        <v>147</v>
      </c>
      <c r="AW141" s="14" t="s">
        <v>36</v>
      </c>
      <c r="AX141" s="14" t="s">
        <v>87</v>
      </c>
      <c r="AY141" s="269" t="s">
        <v>138</v>
      </c>
    </row>
    <row r="142" s="1" customFormat="1" ht="24" customHeight="1">
      <c r="B142" s="38"/>
      <c r="C142" s="272" t="s">
        <v>188</v>
      </c>
      <c r="D142" s="272" t="s">
        <v>182</v>
      </c>
      <c r="E142" s="273" t="s">
        <v>336</v>
      </c>
      <c r="F142" s="274" t="s">
        <v>337</v>
      </c>
      <c r="G142" s="275" t="s">
        <v>176</v>
      </c>
      <c r="H142" s="276">
        <v>600</v>
      </c>
      <c r="I142" s="277"/>
      <c r="J142" s="278">
        <f>ROUND(I142*H142,2)</f>
        <v>0</v>
      </c>
      <c r="K142" s="274" t="s">
        <v>145</v>
      </c>
      <c r="L142" s="43"/>
      <c r="M142" s="279" t="s">
        <v>1</v>
      </c>
      <c r="N142" s="280" t="s">
        <v>44</v>
      </c>
      <c r="O142" s="86"/>
      <c r="P142" s="233">
        <f>O142*H142</f>
        <v>0</v>
      </c>
      <c r="Q142" s="233">
        <v>0</v>
      </c>
      <c r="R142" s="233">
        <f>Q142*H142</f>
        <v>0</v>
      </c>
      <c r="S142" s="233">
        <v>0</v>
      </c>
      <c r="T142" s="234">
        <f>S142*H142</f>
        <v>0</v>
      </c>
      <c r="AR142" s="235" t="s">
        <v>147</v>
      </c>
      <c r="AT142" s="235" t="s">
        <v>182</v>
      </c>
      <c r="AU142" s="235" t="s">
        <v>89</v>
      </c>
      <c r="AY142" s="17" t="s">
        <v>138</v>
      </c>
      <c r="BE142" s="236">
        <f>IF(N142="základní",J142,0)</f>
        <v>0</v>
      </c>
      <c r="BF142" s="236">
        <f>IF(N142="snížená",J142,0)</f>
        <v>0</v>
      </c>
      <c r="BG142" s="236">
        <f>IF(N142="zákl. přenesená",J142,0)</f>
        <v>0</v>
      </c>
      <c r="BH142" s="236">
        <f>IF(N142="sníž. přenesená",J142,0)</f>
        <v>0</v>
      </c>
      <c r="BI142" s="236">
        <f>IF(N142="nulová",J142,0)</f>
        <v>0</v>
      </c>
      <c r="BJ142" s="17" t="s">
        <v>87</v>
      </c>
      <c r="BK142" s="236">
        <f>ROUND(I142*H142,2)</f>
        <v>0</v>
      </c>
      <c r="BL142" s="17" t="s">
        <v>147</v>
      </c>
      <c r="BM142" s="235" t="s">
        <v>191</v>
      </c>
    </row>
    <row r="143" s="13" customFormat="1">
      <c r="B143" s="248"/>
      <c r="C143" s="249"/>
      <c r="D143" s="239" t="s">
        <v>148</v>
      </c>
      <c r="E143" s="250" t="s">
        <v>1</v>
      </c>
      <c r="F143" s="251" t="s">
        <v>338</v>
      </c>
      <c r="G143" s="249"/>
      <c r="H143" s="252">
        <v>600</v>
      </c>
      <c r="I143" s="253"/>
      <c r="J143" s="249"/>
      <c r="K143" s="249"/>
      <c r="L143" s="254"/>
      <c r="M143" s="255"/>
      <c r="N143" s="256"/>
      <c r="O143" s="256"/>
      <c r="P143" s="256"/>
      <c r="Q143" s="256"/>
      <c r="R143" s="256"/>
      <c r="S143" s="256"/>
      <c r="T143" s="257"/>
      <c r="AT143" s="258" t="s">
        <v>148</v>
      </c>
      <c r="AU143" s="258" t="s">
        <v>89</v>
      </c>
      <c r="AV143" s="13" t="s">
        <v>89</v>
      </c>
      <c r="AW143" s="13" t="s">
        <v>36</v>
      </c>
      <c r="AX143" s="13" t="s">
        <v>79</v>
      </c>
      <c r="AY143" s="258" t="s">
        <v>138</v>
      </c>
    </row>
    <row r="144" s="14" customFormat="1">
      <c r="B144" s="259"/>
      <c r="C144" s="260"/>
      <c r="D144" s="239" t="s">
        <v>148</v>
      </c>
      <c r="E144" s="261" t="s">
        <v>1</v>
      </c>
      <c r="F144" s="262" t="s">
        <v>151</v>
      </c>
      <c r="G144" s="260"/>
      <c r="H144" s="263">
        <v>600</v>
      </c>
      <c r="I144" s="264"/>
      <c r="J144" s="260"/>
      <c r="K144" s="260"/>
      <c r="L144" s="265"/>
      <c r="M144" s="266"/>
      <c r="N144" s="267"/>
      <c r="O144" s="267"/>
      <c r="P144" s="267"/>
      <c r="Q144" s="267"/>
      <c r="R144" s="267"/>
      <c r="S144" s="267"/>
      <c r="T144" s="268"/>
      <c r="AT144" s="269" t="s">
        <v>148</v>
      </c>
      <c r="AU144" s="269" t="s">
        <v>89</v>
      </c>
      <c r="AV144" s="14" t="s">
        <v>147</v>
      </c>
      <c r="AW144" s="14" t="s">
        <v>36</v>
      </c>
      <c r="AX144" s="14" t="s">
        <v>87</v>
      </c>
      <c r="AY144" s="269" t="s">
        <v>138</v>
      </c>
    </row>
    <row r="145" s="1" customFormat="1" ht="24" customHeight="1">
      <c r="B145" s="38"/>
      <c r="C145" s="272" t="s">
        <v>171</v>
      </c>
      <c r="D145" s="272" t="s">
        <v>182</v>
      </c>
      <c r="E145" s="273" t="s">
        <v>339</v>
      </c>
      <c r="F145" s="274" t="s">
        <v>340</v>
      </c>
      <c r="G145" s="275" t="s">
        <v>331</v>
      </c>
      <c r="H145" s="276">
        <v>0.40000000000000002</v>
      </c>
      <c r="I145" s="277"/>
      <c r="J145" s="278">
        <f>ROUND(I145*H145,2)</f>
        <v>0</v>
      </c>
      <c r="K145" s="274" t="s">
        <v>145</v>
      </c>
      <c r="L145" s="43"/>
      <c r="M145" s="279" t="s">
        <v>1</v>
      </c>
      <c r="N145" s="280" t="s">
        <v>44</v>
      </c>
      <c r="O145" s="86"/>
      <c r="P145" s="233">
        <f>O145*H145</f>
        <v>0</v>
      </c>
      <c r="Q145" s="233">
        <v>0</v>
      </c>
      <c r="R145" s="233">
        <f>Q145*H145</f>
        <v>0</v>
      </c>
      <c r="S145" s="233">
        <v>0</v>
      </c>
      <c r="T145" s="234">
        <f>S145*H145</f>
        <v>0</v>
      </c>
      <c r="AR145" s="235" t="s">
        <v>147</v>
      </c>
      <c r="AT145" s="235" t="s">
        <v>182</v>
      </c>
      <c r="AU145" s="235" t="s">
        <v>89</v>
      </c>
      <c r="AY145" s="17" t="s">
        <v>138</v>
      </c>
      <c r="BE145" s="236">
        <f>IF(N145="základní",J145,0)</f>
        <v>0</v>
      </c>
      <c r="BF145" s="236">
        <f>IF(N145="snížená",J145,0)</f>
        <v>0</v>
      </c>
      <c r="BG145" s="236">
        <f>IF(N145="zákl. přenesená",J145,0)</f>
        <v>0</v>
      </c>
      <c r="BH145" s="236">
        <f>IF(N145="sníž. přenesená",J145,0)</f>
        <v>0</v>
      </c>
      <c r="BI145" s="236">
        <f>IF(N145="nulová",J145,0)</f>
        <v>0</v>
      </c>
      <c r="BJ145" s="17" t="s">
        <v>87</v>
      </c>
      <c r="BK145" s="236">
        <f>ROUND(I145*H145,2)</f>
        <v>0</v>
      </c>
      <c r="BL145" s="17" t="s">
        <v>147</v>
      </c>
      <c r="BM145" s="235" t="s">
        <v>195</v>
      </c>
    </row>
    <row r="146" s="1" customFormat="1" ht="24" customHeight="1">
      <c r="B146" s="38"/>
      <c r="C146" s="272" t="s">
        <v>200</v>
      </c>
      <c r="D146" s="272" t="s">
        <v>182</v>
      </c>
      <c r="E146" s="273" t="s">
        <v>341</v>
      </c>
      <c r="F146" s="274" t="s">
        <v>342</v>
      </c>
      <c r="G146" s="275" t="s">
        <v>331</v>
      </c>
      <c r="H146" s="276">
        <v>0.40000000000000002</v>
      </c>
      <c r="I146" s="277"/>
      <c r="J146" s="278">
        <f>ROUND(I146*H146,2)</f>
        <v>0</v>
      </c>
      <c r="K146" s="274" t="s">
        <v>145</v>
      </c>
      <c r="L146" s="43"/>
      <c r="M146" s="279" t="s">
        <v>1</v>
      </c>
      <c r="N146" s="280" t="s">
        <v>44</v>
      </c>
      <c r="O146" s="86"/>
      <c r="P146" s="233">
        <f>O146*H146</f>
        <v>0</v>
      </c>
      <c r="Q146" s="233">
        <v>0</v>
      </c>
      <c r="R146" s="233">
        <f>Q146*H146</f>
        <v>0</v>
      </c>
      <c r="S146" s="233">
        <v>0</v>
      </c>
      <c r="T146" s="234">
        <f>S146*H146</f>
        <v>0</v>
      </c>
      <c r="AR146" s="235" t="s">
        <v>147</v>
      </c>
      <c r="AT146" s="235" t="s">
        <v>182</v>
      </c>
      <c r="AU146" s="235" t="s">
        <v>89</v>
      </c>
      <c r="AY146" s="17" t="s">
        <v>138</v>
      </c>
      <c r="BE146" s="236">
        <f>IF(N146="základní",J146,0)</f>
        <v>0</v>
      </c>
      <c r="BF146" s="236">
        <f>IF(N146="snížená",J146,0)</f>
        <v>0</v>
      </c>
      <c r="BG146" s="236">
        <f>IF(N146="zákl. přenesená",J146,0)</f>
        <v>0</v>
      </c>
      <c r="BH146" s="236">
        <f>IF(N146="sníž. přenesená",J146,0)</f>
        <v>0</v>
      </c>
      <c r="BI146" s="236">
        <f>IF(N146="nulová",J146,0)</f>
        <v>0</v>
      </c>
      <c r="BJ146" s="17" t="s">
        <v>87</v>
      </c>
      <c r="BK146" s="236">
        <f>ROUND(I146*H146,2)</f>
        <v>0</v>
      </c>
      <c r="BL146" s="17" t="s">
        <v>147</v>
      </c>
      <c r="BM146" s="235" t="s">
        <v>203</v>
      </c>
    </row>
    <row r="147" s="1" customFormat="1" ht="24" customHeight="1">
      <c r="B147" s="38"/>
      <c r="C147" s="272" t="s">
        <v>177</v>
      </c>
      <c r="D147" s="272" t="s">
        <v>182</v>
      </c>
      <c r="E147" s="273" t="s">
        <v>343</v>
      </c>
      <c r="F147" s="274" t="s">
        <v>344</v>
      </c>
      <c r="G147" s="275" t="s">
        <v>176</v>
      </c>
      <c r="H147" s="276">
        <v>280</v>
      </c>
      <c r="I147" s="277"/>
      <c r="J147" s="278">
        <f>ROUND(I147*H147,2)</f>
        <v>0</v>
      </c>
      <c r="K147" s="274" t="s">
        <v>145</v>
      </c>
      <c r="L147" s="43"/>
      <c r="M147" s="279" t="s">
        <v>1</v>
      </c>
      <c r="N147" s="280" t="s">
        <v>44</v>
      </c>
      <c r="O147" s="86"/>
      <c r="P147" s="233">
        <f>O147*H147</f>
        <v>0</v>
      </c>
      <c r="Q147" s="233">
        <v>0</v>
      </c>
      <c r="R147" s="233">
        <f>Q147*H147</f>
        <v>0</v>
      </c>
      <c r="S147" s="233">
        <v>0</v>
      </c>
      <c r="T147" s="234">
        <f>S147*H147</f>
        <v>0</v>
      </c>
      <c r="AR147" s="235" t="s">
        <v>147</v>
      </c>
      <c r="AT147" s="235" t="s">
        <v>182</v>
      </c>
      <c r="AU147" s="235" t="s">
        <v>89</v>
      </c>
      <c r="AY147" s="17" t="s">
        <v>138</v>
      </c>
      <c r="BE147" s="236">
        <f>IF(N147="základní",J147,0)</f>
        <v>0</v>
      </c>
      <c r="BF147" s="236">
        <f>IF(N147="snížená",J147,0)</f>
        <v>0</v>
      </c>
      <c r="BG147" s="236">
        <f>IF(N147="zákl. přenesená",J147,0)</f>
        <v>0</v>
      </c>
      <c r="BH147" s="236">
        <f>IF(N147="sníž. přenesená",J147,0)</f>
        <v>0</v>
      </c>
      <c r="BI147" s="236">
        <f>IF(N147="nulová",J147,0)</f>
        <v>0</v>
      </c>
      <c r="BJ147" s="17" t="s">
        <v>87</v>
      </c>
      <c r="BK147" s="236">
        <f>ROUND(I147*H147,2)</f>
        <v>0</v>
      </c>
      <c r="BL147" s="17" t="s">
        <v>147</v>
      </c>
      <c r="BM147" s="235" t="s">
        <v>207</v>
      </c>
    </row>
    <row r="148" s="13" customFormat="1">
      <c r="B148" s="248"/>
      <c r="C148" s="249"/>
      <c r="D148" s="239" t="s">
        <v>148</v>
      </c>
      <c r="E148" s="250" t="s">
        <v>1</v>
      </c>
      <c r="F148" s="251" t="s">
        <v>345</v>
      </c>
      <c r="G148" s="249"/>
      <c r="H148" s="252">
        <v>280</v>
      </c>
      <c r="I148" s="253"/>
      <c r="J148" s="249"/>
      <c r="K148" s="249"/>
      <c r="L148" s="254"/>
      <c r="M148" s="255"/>
      <c r="N148" s="256"/>
      <c r="O148" s="256"/>
      <c r="P148" s="256"/>
      <c r="Q148" s="256"/>
      <c r="R148" s="256"/>
      <c r="S148" s="256"/>
      <c r="T148" s="257"/>
      <c r="AT148" s="258" t="s">
        <v>148</v>
      </c>
      <c r="AU148" s="258" t="s">
        <v>89</v>
      </c>
      <c r="AV148" s="13" t="s">
        <v>89</v>
      </c>
      <c r="AW148" s="13" t="s">
        <v>36</v>
      </c>
      <c r="AX148" s="13" t="s">
        <v>79</v>
      </c>
      <c r="AY148" s="258" t="s">
        <v>138</v>
      </c>
    </row>
    <row r="149" s="14" customFormat="1">
      <c r="B149" s="259"/>
      <c r="C149" s="260"/>
      <c r="D149" s="239" t="s">
        <v>148</v>
      </c>
      <c r="E149" s="261" t="s">
        <v>1</v>
      </c>
      <c r="F149" s="262" t="s">
        <v>151</v>
      </c>
      <c r="G149" s="260"/>
      <c r="H149" s="263">
        <v>280</v>
      </c>
      <c r="I149" s="264"/>
      <c r="J149" s="260"/>
      <c r="K149" s="260"/>
      <c r="L149" s="265"/>
      <c r="M149" s="266"/>
      <c r="N149" s="267"/>
      <c r="O149" s="267"/>
      <c r="P149" s="267"/>
      <c r="Q149" s="267"/>
      <c r="R149" s="267"/>
      <c r="S149" s="267"/>
      <c r="T149" s="268"/>
      <c r="AT149" s="269" t="s">
        <v>148</v>
      </c>
      <c r="AU149" s="269" t="s">
        <v>89</v>
      </c>
      <c r="AV149" s="14" t="s">
        <v>147</v>
      </c>
      <c r="AW149" s="14" t="s">
        <v>36</v>
      </c>
      <c r="AX149" s="14" t="s">
        <v>87</v>
      </c>
      <c r="AY149" s="269" t="s">
        <v>138</v>
      </c>
    </row>
    <row r="150" s="1" customFormat="1" ht="24" customHeight="1">
      <c r="B150" s="38"/>
      <c r="C150" s="272" t="s">
        <v>210</v>
      </c>
      <c r="D150" s="272" t="s">
        <v>182</v>
      </c>
      <c r="E150" s="273" t="s">
        <v>346</v>
      </c>
      <c r="F150" s="274" t="s">
        <v>347</v>
      </c>
      <c r="G150" s="275" t="s">
        <v>331</v>
      </c>
      <c r="H150" s="276">
        <v>1.5</v>
      </c>
      <c r="I150" s="277"/>
      <c r="J150" s="278">
        <f>ROUND(I150*H150,2)</f>
        <v>0</v>
      </c>
      <c r="K150" s="274" t="s">
        <v>145</v>
      </c>
      <c r="L150" s="43"/>
      <c r="M150" s="279" t="s">
        <v>1</v>
      </c>
      <c r="N150" s="280" t="s">
        <v>44</v>
      </c>
      <c r="O150" s="86"/>
      <c r="P150" s="233">
        <f>O150*H150</f>
        <v>0</v>
      </c>
      <c r="Q150" s="233">
        <v>0</v>
      </c>
      <c r="R150" s="233">
        <f>Q150*H150</f>
        <v>0</v>
      </c>
      <c r="S150" s="233">
        <v>0</v>
      </c>
      <c r="T150" s="234">
        <f>S150*H150</f>
        <v>0</v>
      </c>
      <c r="AR150" s="235" t="s">
        <v>147</v>
      </c>
      <c r="AT150" s="235" t="s">
        <v>182</v>
      </c>
      <c r="AU150" s="235" t="s">
        <v>89</v>
      </c>
      <c r="AY150" s="17" t="s">
        <v>138</v>
      </c>
      <c r="BE150" s="236">
        <f>IF(N150="základní",J150,0)</f>
        <v>0</v>
      </c>
      <c r="BF150" s="236">
        <f>IF(N150="snížená",J150,0)</f>
        <v>0</v>
      </c>
      <c r="BG150" s="236">
        <f>IF(N150="zákl. přenesená",J150,0)</f>
        <v>0</v>
      </c>
      <c r="BH150" s="236">
        <f>IF(N150="sníž. přenesená",J150,0)</f>
        <v>0</v>
      </c>
      <c r="BI150" s="236">
        <f>IF(N150="nulová",J150,0)</f>
        <v>0</v>
      </c>
      <c r="BJ150" s="17" t="s">
        <v>87</v>
      </c>
      <c r="BK150" s="236">
        <f>ROUND(I150*H150,2)</f>
        <v>0</v>
      </c>
      <c r="BL150" s="17" t="s">
        <v>147</v>
      </c>
      <c r="BM150" s="235" t="s">
        <v>213</v>
      </c>
    </row>
    <row r="151" s="1" customFormat="1">
      <c r="B151" s="38"/>
      <c r="C151" s="39"/>
      <c r="D151" s="239" t="s">
        <v>172</v>
      </c>
      <c r="E151" s="39"/>
      <c r="F151" s="270" t="s">
        <v>348</v>
      </c>
      <c r="G151" s="39"/>
      <c r="H151" s="39"/>
      <c r="I151" s="139"/>
      <c r="J151" s="39"/>
      <c r="K151" s="39"/>
      <c r="L151" s="43"/>
      <c r="M151" s="271"/>
      <c r="N151" s="86"/>
      <c r="O151" s="86"/>
      <c r="P151" s="86"/>
      <c r="Q151" s="86"/>
      <c r="R151" s="86"/>
      <c r="S151" s="86"/>
      <c r="T151" s="87"/>
      <c r="AT151" s="17" t="s">
        <v>172</v>
      </c>
      <c r="AU151" s="17" t="s">
        <v>89</v>
      </c>
    </row>
    <row r="152" s="12" customFormat="1">
      <c r="B152" s="237"/>
      <c r="C152" s="238"/>
      <c r="D152" s="239" t="s">
        <v>148</v>
      </c>
      <c r="E152" s="240" t="s">
        <v>1</v>
      </c>
      <c r="F152" s="241" t="s">
        <v>349</v>
      </c>
      <c r="G152" s="238"/>
      <c r="H152" s="240" t="s">
        <v>1</v>
      </c>
      <c r="I152" s="242"/>
      <c r="J152" s="238"/>
      <c r="K152" s="238"/>
      <c r="L152" s="243"/>
      <c r="M152" s="244"/>
      <c r="N152" s="245"/>
      <c r="O152" s="245"/>
      <c r="P152" s="245"/>
      <c r="Q152" s="245"/>
      <c r="R152" s="245"/>
      <c r="S152" s="245"/>
      <c r="T152" s="246"/>
      <c r="AT152" s="247" t="s">
        <v>148</v>
      </c>
      <c r="AU152" s="247" t="s">
        <v>89</v>
      </c>
      <c r="AV152" s="12" t="s">
        <v>87</v>
      </c>
      <c r="AW152" s="12" t="s">
        <v>36</v>
      </c>
      <c r="AX152" s="12" t="s">
        <v>79</v>
      </c>
      <c r="AY152" s="247" t="s">
        <v>138</v>
      </c>
    </row>
    <row r="153" s="13" customFormat="1">
      <c r="B153" s="248"/>
      <c r="C153" s="249"/>
      <c r="D153" s="239" t="s">
        <v>148</v>
      </c>
      <c r="E153" s="250" t="s">
        <v>1</v>
      </c>
      <c r="F153" s="251" t="s">
        <v>350</v>
      </c>
      <c r="G153" s="249"/>
      <c r="H153" s="252">
        <v>1.5</v>
      </c>
      <c r="I153" s="253"/>
      <c r="J153" s="249"/>
      <c r="K153" s="249"/>
      <c r="L153" s="254"/>
      <c r="M153" s="255"/>
      <c r="N153" s="256"/>
      <c r="O153" s="256"/>
      <c r="P153" s="256"/>
      <c r="Q153" s="256"/>
      <c r="R153" s="256"/>
      <c r="S153" s="256"/>
      <c r="T153" s="257"/>
      <c r="AT153" s="258" t="s">
        <v>148</v>
      </c>
      <c r="AU153" s="258" t="s">
        <v>89</v>
      </c>
      <c r="AV153" s="13" t="s">
        <v>89</v>
      </c>
      <c r="AW153" s="13" t="s">
        <v>36</v>
      </c>
      <c r="AX153" s="13" t="s">
        <v>79</v>
      </c>
      <c r="AY153" s="258" t="s">
        <v>138</v>
      </c>
    </row>
    <row r="154" s="14" customFormat="1">
      <c r="B154" s="259"/>
      <c r="C154" s="260"/>
      <c r="D154" s="239" t="s">
        <v>148</v>
      </c>
      <c r="E154" s="261" t="s">
        <v>1</v>
      </c>
      <c r="F154" s="262" t="s">
        <v>151</v>
      </c>
      <c r="G154" s="260"/>
      <c r="H154" s="263">
        <v>1.5</v>
      </c>
      <c r="I154" s="264"/>
      <c r="J154" s="260"/>
      <c r="K154" s="260"/>
      <c r="L154" s="265"/>
      <c r="M154" s="266"/>
      <c r="N154" s="267"/>
      <c r="O154" s="267"/>
      <c r="P154" s="267"/>
      <c r="Q154" s="267"/>
      <c r="R154" s="267"/>
      <c r="S154" s="267"/>
      <c r="T154" s="268"/>
      <c r="AT154" s="269" t="s">
        <v>148</v>
      </c>
      <c r="AU154" s="269" t="s">
        <v>89</v>
      </c>
      <c r="AV154" s="14" t="s">
        <v>147</v>
      </c>
      <c r="AW154" s="14" t="s">
        <v>36</v>
      </c>
      <c r="AX154" s="14" t="s">
        <v>87</v>
      </c>
      <c r="AY154" s="269" t="s">
        <v>138</v>
      </c>
    </row>
    <row r="155" s="1" customFormat="1" ht="24" customHeight="1">
      <c r="B155" s="38"/>
      <c r="C155" s="272" t="s">
        <v>181</v>
      </c>
      <c r="D155" s="272" t="s">
        <v>182</v>
      </c>
      <c r="E155" s="273" t="s">
        <v>351</v>
      </c>
      <c r="F155" s="274" t="s">
        <v>352</v>
      </c>
      <c r="G155" s="275" t="s">
        <v>331</v>
      </c>
      <c r="H155" s="276">
        <v>1</v>
      </c>
      <c r="I155" s="277"/>
      <c r="J155" s="278">
        <f>ROUND(I155*H155,2)</f>
        <v>0</v>
      </c>
      <c r="K155" s="274" t="s">
        <v>145</v>
      </c>
      <c r="L155" s="43"/>
      <c r="M155" s="279" t="s">
        <v>1</v>
      </c>
      <c r="N155" s="280" t="s">
        <v>44</v>
      </c>
      <c r="O155" s="86"/>
      <c r="P155" s="233">
        <f>O155*H155</f>
        <v>0</v>
      </c>
      <c r="Q155" s="233">
        <v>0</v>
      </c>
      <c r="R155" s="233">
        <f>Q155*H155</f>
        <v>0</v>
      </c>
      <c r="S155" s="233">
        <v>0</v>
      </c>
      <c r="T155" s="234">
        <f>S155*H155</f>
        <v>0</v>
      </c>
      <c r="AR155" s="235" t="s">
        <v>147</v>
      </c>
      <c r="AT155" s="235" t="s">
        <v>182</v>
      </c>
      <c r="AU155" s="235" t="s">
        <v>89</v>
      </c>
      <c r="AY155" s="17" t="s">
        <v>138</v>
      </c>
      <c r="BE155" s="236">
        <f>IF(N155="základní",J155,0)</f>
        <v>0</v>
      </c>
      <c r="BF155" s="236">
        <f>IF(N155="snížená",J155,0)</f>
        <v>0</v>
      </c>
      <c r="BG155" s="236">
        <f>IF(N155="zákl. přenesená",J155,0)</f>
        <v>0</v>
      </c>
      <c r="BH155" s="236">
        <f>IF(N155="sníž. přenesená",J155,0)</f>
        <v>0</v>
      </c>
      <c r="BI155" s="236">
        <f>IF(N155="nulová",J155,0)</f>
        <v>0</v>
      </c>
      <c r="BJ155" s="17" t="s">
        <v>87</v>
      </c>
      <c r="BK155" s="236">
        <f>ROUND(I155*H155,2)</f>
        <v>0</v>
      </c>
      <c r="BL155" s="17" t="s">
        <v>147</v>
      </c>
      <c r="BM155" s="235" t="s">
        <v>220</v>
      </c>
    </row>
    <row r="156" s="1" customFormat="1">
      <c r="B156" s="38"/>
      <c r="C156" s="39"/>
      <c r="D156" s="239" t="s">
        <v>172</v>
      </c>
      <c r="E156" s="39"/>
      <c r="F156" s="270" t="s">
        <v>348</v>
      </c>
      <c r="G156" s="39"/>
      <c r="H156" s="39"/>
      <c r="I156" s="139"/>
      <c r="J156" s="39"/>
      <c r="K156" s="39"/>
      <c r="L156" s="43"/>
      <c r="M156" s="271"/>
      <c r="N156" s="86"/>
      <c r="O156" s="86"/>
      <c r="P156" s="86"/>
      <c r="Q156" s="86"/>
      <c r="R156" s="86"/>
      <c r="S156" s="86"/>
      <c r="T156" s="87"/>
      <c r="AT156" s="17" t="s">
        <v>172</v>
      </c>
      <c r="AU156" s="17" t="s">
        <v>89</v>
      </c>
    </row>
    <row r="157" s="13" customFormat="1">
      <c r="B157" s="248"/>
      <c r="C157" s="249"/>
      <c r="D157" s="239" t="s">
        <v>148</v>
      </c>
      <c r="E157" s="250" t="s">
        <v>1</v>
      </c>
      <c r="F157" s="251" t="s">
        <v>353</v>
      </c>
      <c r="G157" s="249"/>
      <c r="H157" s="252">
        <v>1</v>
      </c>
      <c r="I157" s="253"/>
      <c r="J157" s="249"/>
      <c r="K157" s="249"/>
      <c r="L157" s="254"/>
      <c r="M157" s="255"/>
      <c r="N157" s="256"/>
      <c r="O157" s="256"/>
      <c r="P157" s="256"/>
      <c r="Q157" s="256"/>
      <c r="R157" s="256"/>
      <c r="S157" s="256"/>
      <c r="T157" s="257"/>
      <c r="AT157" s="258" t="s">
        <v>148</v>
      </c>
      <c r="AU157" s="258" t="s">
        <v>89</v>
      </c>
      <c r="AV157" s="13" t="s">
        <v>89</v>
      </c>
      <c r="AW157" s="13" t="s">
        <v>36</v>
      </c>
      <c r="AX157" s="13" t="s">
        <v>79</v>
      </c>
      <c r="AY157" s="258" t="s">
        <v>138</v>
      </c>
    </row>
    <row r="158" s="14" customFormat="1">
      <c r="B158" s="259"/>
      <c r="C158" s="260"/>
      <c r="D158" s="239" t="s">
        <v>148</v>
      </c>
      <c r="E158" s="261" t="s">
        <v>1</v>
      </c>
      <c r="F158" s="262" t="s">
        <v>151</v>
      </c>
      <c r="G158" s="260"/>
      <c r="H158" s="263">
        <v>1</v>
      </c>
      <c r="I158" s="264"/>
      <c r="J158" s="260"/>
      <c r="K158" s="260"/>
      <c r="L158" s="265"/>
      <c r="M158" s="266"/>
      <c r="N158" s="267"/>
      <c r="O158" s="267"/>
      <c r="P158" s="267"/>
      <c r="Q158" s="267"/>
      <c r="R158" s="267"/>
      <c r="S158" s="267"/>
      <c r="T158" s="268"/>
      <c r="AT158" s="269" t="s">
        <v>148</v>
      </c>
      <c r="AU158" s="269" t="s">
        <v>89</v>
      </c>
      <c r="AV158" s="14" t="s">
        <v>147</v>
      </c>
      <c r="AW158" s="14" t="s">
        <v>36</v>
      </c>
      <c r="AX158" s="14" t="s">
        <v>87</v>
      </c>
      <c r="AY158" s="269" t="s">
        <v>138</v>
      </c>
    </row>
    <row r="159" s="1" customFormat="1" ht="24" customHeight="1">
      <c r="B159" s="38"/>
      <c r="C159" s="272" t="s">
        <v>8</v>
      </c>
      <c r="D159" s="272" t="s">
        <v>182</v>
      </c>
      <c r="E159" s="273" t="s">
        <v>354</v>
      </c>
      <c r="F159" s="274" t="s">
        <v>355</v>
      </c>
      <c r="G159" s="275" t="s">
        <v>356</v>
      </c>
      <c r="H159" s="276">
        <v>30</v>
      </c>
      <c r="I159" s="277"/>
      <c r="J159" s="278">
        <f>ROUND(I159*H159,2)</f>
        <v>0</v>
      </c>
      <c r="K159" s="274" t="s">
        <v>145</v>
      </c>
      <c r="L159" s="43"/>
      <c r="M159" s="279" t="s">
        <v>1</v>
      </c>
      <c r="N159" s="280" t="s">
        <v>44</v>
      </c>
      <c r="O159" s="86"/>
      <c r="P159" s="233">
        <f>O159*H159</f>
        <v>0</v>
      </c>
      <c r="Q159" s="233">
        <v>0</v>
      </c>
      <c r="R159" s="233">
        <f>Q159*H159</f>
        <v>0</v>
      </c>
      <c r="S159" s="233">
        <v>0</v>
      </c>
      <c r="T159" s="234">
        <f>S159*H159</f>
        <v>0</v>
      </c>
      <c r="AR159" s="235" t="s">
        <v>147</v>
      </c>
      <c r="AT159" s="235" t="s">
        <v>182</v>
      </c>
      <c r="AU159" s="235" t="s">
        <v>89</v>
      </c>
      <c r="AY159" s="17" t="s">
        <v>138</v>
      </c>
      <c r="BE159" s="236">
        <f>IF(N159="základní",J159,0)</f>
        <v>0</v>
      </c>
      <c r="BF159" s="236">
        <f>IF(N159="snížená",J159,0)</f>
        <v>0</v>
      </c>
      <c r="BG159" s="236">
        <f>IF(N159="zákl. přenesená",J159,0)</f>
        <v>0</v>
      </c>
      <c r="BH159" s="236">
        <f>IF(N159="sníž. přenesená",J159,0)</f>
        <v>0</v>
      </c>
      <c r="BI159" s="236">
        <f>IF(N159="nulová",J159,0)</f>
        <v>0</v>
      </c>
      <c r="BJ159" s="17" t="s">
        <v>87</v>
      </c>
      <c r="BK159" s="236">
        <f>ROUND(I159*H159,2)</f>
        <v>0</v>
      </c>
      <c r="BL159" s="17" t="s">
        <v>147</v>
      </c>
      <c r="BM159" s="235" t="s">
        <v>226</v>
      </c>
    </row>
    <row r="160" s="1" customFormat="1" ht="24" customHeight="1">
      <c r="B160" s="38"/>
      <c r="C160" s="272" t="s">
        <v>185</v>
      </c>
      <c r="D160" s="272" t="s">
        <v>182</v>
      </c>
      <c r="E160" s="273" t="s">
        <v>357</v>
      </c>
      <c r="F160" s="274" t="s">
        <v>358</v>
      </c>
      <c r="G160" s="275" t="s">
        <v>356</v>
      </c>
      <c r="H160" s="276">
        <v>4</v>
      </c>
      <c r="I160" s="277"/>
      <c r="J160" s="278">
        <f>ROUND(I160*H160,2)</f>
        <v>0</v>
      </c>
      <c r="K160" s="274" t="s">
        <v>145</v>
      </c>
      <c r="L160" s="43"/>
      <c r="M160" s="279" t="s">
        <v>1</v>
      </c>
      <c r="N160" s="280" t="s">
        <v>44</v>
      </c>
      <c r="O160" s="86"/>
      <c r="P160" s="233">
        <f>O160*H160</f>
        <v>0</v>
      </c>
      <c r="Q160" s="233">
        <v>0</v>
      </c>
      <c r="R160" s="233">
        <f>Q160*H160</f>
        <v>0</v>
      </c>
      <c r="S160" s="233">
        <v>0</v>
      </c>
      <c r="T160" s="234">
        <f>S160*H160</f>
        <v>0</v>
      </c>
      <c r="AR160" s="235" t="s">
        <v>147</v>
      </c>
      <c r="AT160" s="235" t="s">
        <v>182</v>
      </c>
      <c r="AU160" s="235" t="s">
        <v>89</v>
      </c>
      <c r="AY160" s="17" t="s">
        <v>138</v>
      </c>
      <c r="BE160" s="236">
        <f>IF(N160="základní",J160,0)</f>
        <v>0</v>
      </c>
      <c r="BF160" s="236">
        <f>IF(N160="snížená",J160,0)</f>
        <v>0</v>
      </c>
      <c r="BG160" s="236">
        <f>IF(N160="zákl. přenesená",J160,0)</f>
        <v>0</v>
      </c>
      <c r="BH160" s="236">
        <f>IF(N160="sníž. přenesená",J160,0)</f>
        <v>0</v>
      </c>
      <c r="BI160" s="236">
        <f>IF(N160="nulová",J160,0)</f>
        <v>0</v>
      </c>
      <c r="BJ160" s="17" t="s">
        <v>87</v>
      </c>
      <c r="BK160" s="236">
        <f>ROUND(I160*H160,2)</f>
        <v>0</v>
      </c>
      <c r="BL160" s="17" t="s">
        <v>147</v>
      </c>
      <c r="BM160" s="235" t="s">
        <v>230</v>
      </c>
    </row>
    <row r="161" s="1" customFormat="1">
      <c r="B161" s="38"/>
      <c r="C161" s="39"/>
      <c r="D161" s="239" t="s">
        <v>172</v>
      </c>
      <c r="E161" s="39"/>
      <c r="F161" s="270" t="s">
        <v>359</v>
      </c>
      <c r="G161" s="39"/>
      <c r="H161" s="39"/>
      <c r="I161" s="139"/>
      <c r="J161" s="39"/>
      <c r="K161" s="39"/>
      <c r="L161" s="43"/>
      <c r="M161" s="271"/>
      <c r="N161" s="86"/>
      <c r="O161" s="86"/>
      <c r="P161" s="86"/>
      <c r="Q161" s="86"/>
      <c r="R161" s="86"/>
      <c r="S161" s="86"/>
      <c r="T161" s="87"/>
      <c r="AT161" s="17" t="s">
        <v>172</v>
      </c>
      <c r="AU161" s="17" t="s">
        <v>89</v>
      </c>
    </row>
    <row r="162" s="1" customFormat="1" ht="24" customHeight="1">
      <c r="B162" s="38"/>
      <c r="C162" s="272" t="s">
        <v>232</v>
      </c>
      <c r="D162" s="272" t="s">
        <v>182</v>
      </c>
      <c r="E162" s="273" t="s">
        <v>360</v>
      </c>
      <c r="F162" s="274" t="s">
        <v>361</v>
      </c>
      <c r="G162" s="275" t="s">
        <v>356</v>
      </c>
      <c r="H162" s="276">
        <v>4</v>
      </c>
      <c r="I162" s="277"/>
      <c r="J162" s="278">
        <f>ROUND(I162*H162,2)</f>
        <v>0</v>
      </c>
      <c r="K162" s="274" t="s">
        <v>145</v>
      </c>
      <c r="L162" s="43"/>
      <c r="M162" s="279" t="s">
        <v>1</v>
      </c>
      <c r="N162" s="280" t="s">
        <v>44</v>
      </c>
      <c r="O162" s="86"/>
      <c r="P162" s="233">
        <f>O162*H162</f>
        <v>0</v>
      </c>
      <c r="Q162" s="233">
        <v>0</v>
      </c>
      <c r="R162" s="233">
        <f>Q162*H162</f>
        <v>0</v>
      </c>
      <c r="S162" s="233">
        <v>0</v>
      </c>
      <c r="T162" s="234">
        <f>S162*H162</f>
        <v>0</v>
      </c>
      <c r="AR162" s="235" t="s">
        <v>147</v>
      </c>
      <c r="AT162" s="235" t="s">
        <v>182</v>
      </c>
      <c r="AU162" s="235" t="s">
        <v>89</v>
      </c>
      <c r="AY162" s="17" t="s">
        <v>138</v>
      </c>
      <c r="BE162" s="236">
        <f>IF(N162="základní",J162,0)</f>
        <v>0</v>
      </c>
      <c r="BF162" s="236">
        <f>IF(N162="snížená",J162,0)</f>
        <v>0</v>
      </c>
      <c r="BG162" s="236">
        <f>IF(N162="zákl. přenesená",J162,0)</f>
        <v>0</v>
      </c>
      <c r="BH162" s="236">
        <f>IF(N162="sníž. přenesená",J162,0)</f>
        <v>0</v>
      </c>
      <c r="BI162" s="236">
        <f>IF(N162="nulová",J162,0)</f>
        <v>0</v>
      </c>
      <c r="BJ162" s="17" t="s">
        <v>87</v>
      </c>
      <c r="BK162" s="236">
        <f>ROUND(I162*H162,2)</f>
        <v>0</v>
      </c>
      <c r="BL162" s="17" t="s">
        <v>147</v>
      </c>
      <c r="BM162" s="235" t="s">
        <v>235</v>
      </c>
    </row>
    <row r="163" s="1" customFormat="1" ht="24" customHeight="1">
      <c r="B163" s="38"/>
      <c r="C163" s="272" t="s">
        <v>191</v>
      </c>
      <c r="D163" s="272" t="s">
        <v>182</v>
      </c>
      <c r="E163" s="273" t="s">
        <v>362</v>
      </c>
      <c r="F163" s="274" t="s">
        <v>363</v>
      </c>
      <c r="G163" s="275" t="s">
        <v>238</v>
      </c>
      <c r="H163" s="276">
        <v>800</v>
      </c>
      <c r="I163" s="277"/>
      <c r="J163" s="278">
        <f>ROUND(I163*H163,2)</f>
        <v>0</v>
      </c>
      <c r="K163" s="274" t="s">
        <v>145</v>
      </c>
      <c r="L163" s="43"/>
      <c r="M163" s="279" t="s">
        <v>1</v>
      </c>
      <c r="N163" s="280" t="s">
        <v>44</v>
      </c>
      <c r="O163" s="86"/>
      <c r="P163" s="233">
        <f>O163*H163</f>
        <v>0</v>
      </c>
      <c r="Q163" s="233">
        <v>0</v>
      </c>
      <c r="R163" s="233">
        <f>Q163*H163</f>
        <v>0</v>
      </c>
      <c r="S163" s="233">
        <v>0</v>
      </c>
      <c r="T163" s="234">
        <f>S163*H163</f>
        <v>0</v>
      </c>
      <c r="AR163" s="235" t="s">
        <v>147</v>
      </c>
      <c r="AT163" s="235" t="s">
        <v>182</v>
      </c>
      <c r="AU163" s="235" t="s">
        <v>89</v>
      </c>
      <c r="AY163" s="17" t="s">
        <v>138</v>
      </c>
      <c r="BE163" s="236">
        <f>IF(N163="základní",J163,0)</f>
        <v>0</v>
      </c>
      <c r="BF163" s="236">
        <f>IF(N163="snížená",J163,0)</f>
        <v>0</v>
      </c>
      <c r="BG163" s="236">
        <f>IF(N163="zákl. přenesená",J163,0)</f>
        <v>0</v>
      </c>
      <c r="BH163" s="236">
        <f>IF(N163="sníž. přenesená",J163,0)</f>
        <v>0</v>
      </c>
      <c r="BI163" s="236">
        <f>IF(N163="nulová",J163,0)</f>
        <v>0</v>
      </c>
      <c r="BJ163" s="17" t="s">
        <v>87</v>
      </c>
      <c r="BK163" s="236">
        <f>ROUND(I163*H163,2)</f>
        <v>0</v>
      </c>
      <c r="BL163" s="17" t="s">
        <v>147</v>
      </c>
      <c r="BM163" s="235" t="s">
        <v>239</v>
      </c>
    </row>
    <row r="164" s="1" customFormat="1" ht="24" customHeight="1">
      <c r="B164" s="38"/>
      <c r="C164" s="272" t="s">
        <v>240</v>
      </c>
      <c r="D164" s="272" t="s">
        <v>182</v>
      </c>
      <c r="E164" s="273" t="s">
        <v>364</v>
      </c>
      <c r="F164" s="274" t="s">
        <v>365</v>
      </c>
      <c r="G164" s="275" t="s">
        <v>238</v>
      </c>
      <c r="H164" s="276">
        <v>800</v>
      </c>
      <c r="I164" s="277"/>
      <c r="J164" s="278">
        <f>ROUND(I164*H164,2)</f>
        <v>0</v>
      </c>
      <c r="K164" s="274" t="s">
        <v>145</v>
      </c>
      <c r="L164" s="43"/>
      <c r="M164" s="279" t="s">
        <v>1</v>
      </c>
      <c r="N164" s="280" t="s">
        <v>44</v>
      </c>
      <c r="O164" s="86"/>
      <c r="P164" s="233">
        <f>O164*H164</f>
        <v>0</v>
      </c>
      <c r="Q164" s="233">
        <v>0</v>
      </c>
      <c r="R164" s="233">
        <f>Q164*H164</f>
        <v>0</v>
      </c>
      <c r="S164" s="233">
        <v>0</v>
      </c>
      <c r="T164" s="234">
        <f>S164*H164</f>
        <v>0</v>
      </c>
      <c r="AR164" s="235" t="s">
        <v>147</v>
      </c>
      <c r="AT164" s="235" t="s">
        <v>182</v>
      </c>
      <c r="AU164" s="235" t="s">
        <v>89</v>
      </c>
      <c r="AY164" s="17" t="s">
        <v>138</v>
      </c>
      <c r="BE164" s="236">
        <f>IF(N164="základní",J164,0)</f>
        <v>0</v>
      </c>
      <c r="BF164" s="236">
        <f>IF(N164="snížená",J164,0)</f>
        <v>0</v>
      </c>
      <c r="BG164" s="236">
        <f>IF(N164="zákl. přenesená",J164,0)</f>
        <v>0</v>
      </c>
      <c r="BH164" s="236">
        <f>IF(N164="sníž. přenesená",J164,0)</f>
        <v>0</v>
      </c>
      <c r="BI164" s="236">
        <f>IF(N164="nulová",J164,0)</f>
        <v>0</v>
      </c>
      <c r="BJ164" s="17" t="s">
        <v>87</v>
      </c>
      <c r="BK164" s="236">
        <f>ROUND(I164*H164,2)</f>
        <v>0</v>
      </c>
      <c r="BL164" s="17" t="s">
        <v>147</v>
      </c>
      <c r="BM164" s="235" t="s">
        <v>243</v>
      </c>
    </row>
    <row r="165" s="1" customFormat="1" ht="24" customHeight="1">
      <c r="B165" s="38"/>
      <c r="C165" s="272" t="s">
        <v>195</v>
      </c>
      <c r="D165" s="272" t="s">
        <v>182</v>
      </c>
      <c r="E165" s="273" t="s">
        <v>366</v>
      </c>
      <c r="F165" s="274" t="s">
        <v>367</v>
      </c>
      <c r="G165" s="275" t="s">
        <v>170</v>
      </c>
      <c r="H165" s="276">
        <v>4</v>
      </c>
      <c r="I165" s="277"/>
      <c r="J165" s="278">
        <f>ROUND(I165*H165,2)</f>
        <v>0</v>
      </c>
      <c r="K165" s="274" t="s">
        <v>145</v>
      </c>
      <c r="L165" s="43"/>
      <c r="M165" s="279" t="s">
        <v>1</v>
      </c>
      <c r="N165" s="280" t="s">
        <v>44</v>
      </c>
      <c r="O165" s="86"/>
      <c r="P165" s="233">
        <f>O165*H165</f>
        <v>0</v>
      </c>
      <c r="Q165" s="233">
        <v>0</v>
      </c>
      <c r="R165" s="233">
        <f>Q165*H165</f>
        <v>0</v>
      </c>
      <c r="S165" s="233">
        <v>0</v>
      </c>
      <c r="T165" s="234">
        <f>S165*H165</f>
        <v>0</v>
      </c>
      <c r="AR165" s="235" t="s">
        <v>147</v>
      </c>
      <c r="AT165" s="235" t="s">
        <v>182</v>
      </c>
      <c r="AU165" s="235" t="s">
        <v>89</v>
      </c>
      <c r="AY165" s="17" t="s">
        <v>138</v>
      </c>
      <c r="BE165" s="236">
        <f>IF(N165="základní",J165,0)</f>
        <v>0</v>
      </c>
      <c r="BF165" s="236">
        <f>IF(N165="snížená",J165,0)</f>
        <v>0</v>
      </c>
      <c r="BG165" s="236">
        <f>IF(N165="zákl. přenesená",J165,0)</f>
        <v>0</v>
      </c>
      <c r="BH165" s="236">
        <f>IF(N165="sníž. přenesená",J165,0)</f>
        <v>0</v>
      </c>
      <c r="BI165" s="236">
        <f>IF(N165="nulová",J165,0)</f>
        <v>0</v>
      </c>
      <c r="BJ165" s="17" t="s">
        <v>87</v>
      </c>
      <c r="BK165" s="236">
        <f>ROUND(I165*H165,2)</f>
        <v>0</v>
      </c>
      <c r="BL165" s="17" t="s">
        <v>147</v>
      </c>
      <c r="BM165" s="235" t="s">
        <v>368</v>
      </c>
    </row>
    <row r="166" s="1" customFormat="1">
      <c r="B166" s="38"/>
      <c r="C166" s="39"/>
      <c r="D166" s="239" t="s">
        <v>172</v>
      </c>
      <c r="E166" s="39"/>
      <c r="F166" s="270" t="s">
        <v>369</v>
      </c>
      <c r="G166" s="39"/>
      <c r="H166" s="39"/>
      <c r="I166" s="139"/>
      <c r="J166" s="39"/>
      <c r="K166" s="39"/>
      <c r="L166" s="43"/>
      <c r="M166" s="271"/>
      <c r="N166" s="86"/>
      <c r="O166" s="86"/>
      <c r="P166" s="86"/>
      <c r="Q166" s="86"/>
      <c r="R166" s="86"/>
      <c r="S166" s="86"/>
      <c r="T166" s="87"/>
      <c r="AT166" s="17" t="s">
        <v>172</v>
      </c>
      <c r="AU166" s="17" t="s">
        <v>89</v>
      </c>
    </row>
    <row r="167" s="1" customFormat="1" ht="24" customHeight="1">
      <c r="B167" s="38"/>
      <c r="C167" s="272" t="s">
        <v>7</v>
      </c>
      <c r="D167" s="272" t="s">
        <v>182</v>
      </c>
      <c r="E167" s="273" t="s">
        <v>370</v>
      </c>
      <c r="F167" s="274" t="s">
        <v>371</v>
      </c>
      <c r="G167" s="275" t="s">
        <v>144</v>
      </c>
      <c r="H167" s="276">
        <v>3.21</v>
      </c>
      <c r="I167" s="277"/>
      <c r="J167" s="278">
        <f>ROUND(I167*H167,2)</f>
        <v>0</v>
      </c>
      <c r="K167" s="274" t="s">
        <v>145</v>
      </c>
      <c r="L167" s="43"/>
      <c r="M167" s="279" t="s">
        <v>1</v>
      </c>
      <c r="N167" s="280" t="s">
        <v>44</v>
      </c>
      <c r="O167" s="86"/>
      <c r="P167" s="233">
        <f>O167*H167</f>
        <v>0</v>
      </c>
      <c r="Q167" s="233">
        <v>0</v>
      </c>
      <c r="R167" s="233">
        <f>Q167*H167</f>
        <v>0</v>
      </c>
      <c r="S167" s="233">
        <v>0</v>
      </c>
      <c r="T167" s="234">
        <f>S167*H167</f>
        <v>0</v>
      </c>
      <c r="AR167" s="235" t="s">
        <v>147</v>
      </c>
      <c r="AT167" s="235" t="s">
        <v>182</v>
      </c>
      <c r="AU167" s="235" t="s">
        <v>89</v>
      </c>
      <c r="AY167" s="17" t="s">
        <v>138</v>
      </c>
      <c r="BE167" s="236">
        <f>IF(N167="základní",J167,0)</f>
        <v>0</v>
      </c>
      <c r="BF167" s="236">
        <f>IF(N167="snížená",J167,0)</f>
        <v>0</v>
      </c>
      <c r="BG167" s="236">
        <f>IF(N167="zákl. přenesená",J167,0)</f>
        <v>0</v>
      </c>
      <c r="BH167" s="236">
        <f>IF(N167="sníž. přenesená",J167,0)</f>
        <v>0</v>
      </c>
      <c r="BI167" s="236">
        <f>IF(N167="nulová",J167,0)</f>
        <v>0</v>
      </c>
      <c r="BJ167" s="17" t="s">
        <v>87</v>
      </c>
      <c r="BK167" s="236">
        <f>ROUND(I167*H167,2)</f>
        <v>0</v>
      </c>
      <c r="BL167" s="17" t="s">
        <v>147</v>
      </c>
      <c r="BM167" s="235" t="s">
        <v>274</v>
      </c>
    </row>
    <row r="168" s="12" customFormat="1">
      <c r="B168" s="237"/>
      <c r="C168" s="238"/>
      <c r="D168" s="239" t="s">
        <v>148</v>
      </c>
      <c r="E168" s="240" t="s">
        <v>1</v>
      </c>
      <c r="F168" s="241" t="s">
        <v>372</v>
      </c>
      <c r="G168" s="238"/>
      <c r="H168" s="240" t="s">
        <v>1</v>
      </c>
      <c r="I168" s="242"/>
      <c r="J168" s="238"/>
      <c r="K168" s="238"/>
      <c r="L168" s="243"/>
      <c r="M168" s="244"/>
      <c r="N168" s="245"/>
      <c r="O168" s="245"/>
      <c r="P168" s="245"/>
      <c r="Q168" s="245"/>
      <c r="R168" s="245"/>
      <c r="S168" s="245"/>
      <c r="T168" s="246"/>
      <c r="AT168" s="247" t="s">
        <v>148</v>
      </c>
      <c r="AU168" s="247" t="s">
        <v>89</v>
      </c>
      <c r="AV168" s="12" t="s">
        <v>87</v>
      </c>
      <c r="AW168" s="12" t="s">
        <v>36</v>
      </c>
      <c r="AX168" s="12" t="s">
        <v>79</v>
      </c>
      <c r="AY168" s="247" t="s">
        <v>138</v>
      </c>
    </row>
    <row r="169" s="13" customFormat="1">
      <c r="B169" s="248"/>
      <c r="C169" s="249"/>
      <c r="D169" s="239" t="s">
        <v>148</v>
      </c>
      <c r="E169" s="250" t="s">
        <v>1</v>
      </c>
      <c r="F169" s="251" t="s">
        <v>373</v>
      </c>
      <c r="G169" s="249"/>
      <c r="H169" s="252">
        <v>3.21</v>
      </c>
      <c r="I169" s="253"/>
      <c r="J169" s="249"/>
      <c r="K169" s="249"/>
      <c r="L169" s="254"/>
      <c r="M169" s="255"/>
      <c r="N169" s="256"/>
      <c r="O169" s="256"/>
      <c r="P169" s="256"/>
      <c r="Q169" s="256"/>
      <c r="R169" s="256"/>
      <c r="S169" s="256"/>
      <c r="T169" s="257"/>
      <c r="AT169" s="258" t="s">
        <v>148</v>
      </c>
      <c r="AU169" s="258" t="s">
        <v>89</v>
      </c>
      <c r="AV169" s="13" t="s">
        <v>89</v>
      </c>
      <c r="AW169" s="13" t="s">
        <v>36</v>
      </c>
      <c r="AX169" s="13" t="s">
        <v>79</v>
      </c>
      <c r="AY169" s="258" t="s">
        <v>138</v>
      </c>
    </row>
    <row r="170" s="14" customFormat="1">
      <c r="B170" s="259"/>
      <c r="C170" s="260"/>
      <c r="D170" s="239" t="s">
        <v>148</v>
      </c>
      <c r="E170" s="261" t="s">
        <v>1</v>
      </c>
      <c r="F170" s="262" t="s">
        <v>151</v>
      </c>
      <c r="G170" s="260"/>
      <c r="H170" s="263">
        <v>3.21</v>
      </c>
      <c r="I170" s="264"/>
      <c r="J170" s="260"/>
      <c r="K170" s="260"/>
      <c r="L170" s="265"/>
      <c r="M170" s="266"/>
      <c r="N170" s="267"/>
      <c r="O170" s="267"/>
      <c r="P170" s="267"/>
      <c r="Q170" s="267"/>
      <c r="R170" s="267"/>
      <c r="S170" s="267"/>
      <c r="T170" s="268"/>
      <c r="AT170" s="269" t="s">
        <v>148</v>
      </c>
      <c r="AU170" s="269" t="s">
        <v>89</v>
      </c>
      <c r="AV170" s="14" t="s">
        <v>147</v>
      </c>
      <c r="AW170" s="14" t="s">
        <v>36</v>
      </c>
      <c r="AX170" s="14" t="s">
        <v>87</v>
      </c>
      <c r="AY170" s="269" t="s">
        <v>138</v>
      </c>
    </row>
    <row r="171" s="1" customFormat="1" ht="24" customHeight="1">
      <c r="B171" s="38"/>
      <c r="C171" s="272" t="s">
        <v>203</v>
      </c>
      <c r="D171" s="272" t="s">
        <v>182</v>
      </c>
      <c r="E171" s="273" t="s">
        <v>374</v>
      </c>
      <c r="F171" s="274" t="s">
        <v>375</v>
      </c>
      <c r="G171" s="275" t="s">
        <v>144</v>
      </c>
      <c r="H171" s="276">
        <v>39.512</v>
      </c>
      <c r="I171" s="277"/>
      <c r="J171" s="278">
        <f>ROUND(I171*H171,2)</f>
        <v>0</v>
      </c>
      <c r="K171" s="274" t="s">
        <v>145</v>
      </c>
      <c r="L171" s="43"/>
      <c r="M171" s="279" t="s">
        <v>1</v>
      </c>
      <c r="N171" s="280" t="s">
        <v>44</v>
      </c>
      <c r="O171" s="86"/>
      <c r="P171" s="233">
        <f>O171*H171</f>
        <v>0</v>
      </c>
      <c r="Q171" s="233">
        <v>0</v>
      </c>
      <c r="R171" s="233">
        <f>Q171*H171</f>
        <v>0</v>
      </c>
      <c r="S171" s="233">
        <v>0</v>
      </c>
      <c r="T171" s="234">
        <f>S171*H171</f>
        <v>0</v>
      </c>
      <c r="AR171" s="235" t="s">
        <v>147</v>
      </c>
      <c r="AT171" s="235" t="s">
        <v>182</v>
      </c>
      <c r="AU171" s="235" t="s">
        <v>89</v>
      </c>
      <c r="AY171" s="17" t="s">
        <v>138</v>
      </c>
      <c r="BE171" s="236">
        <f>IF(N171="základní",J171,0)</f>
        <v>0</v>
      </c>
      <c r="BF171" s="236">
        <f>IF(N171="snížená",J171,0)</f>
        <v>0</v>
      </c>
      <c r="BG171" s="236">
        <f>IF(N171="zákl. přenesená",J171,0)</f>
        <v>0</v>
      </c>
      <c r="BH171" s="236">
        <f>IF(N171="sníž. přenesená",J171,0)</f>
        <v>0</v>
      </c>
      <c r="BI171" s="236">
        <f>IF(N171="nulová",J171,0)</f>
        <v>0</v>
      </c>
      <c r="BJ171" s="17" t="s">
        <v>87</v>
      </c>
      <c r="BK171" s="236">
        <f>ROUND(I171*H171,2)</f>
        <v>0</v>
      </c>
      <c r="BL171" s="17" t="s">
        <v>147</v>
      </c>
      <c r="BM171" s="235" t="s">
        <v>283</v>
      </c>
    </row>
    <row r="172" s="1" customFormat="1" ht="16.5" customHeight="1">
      <c r="B172" s="38"/>
      <c r="C172" s="272" t="s">
        <v>265</v>
      </c>
      <c r="D172" s="272" t="s">
        <v>182</v>
      </c>
      <c r="E172" s="273" t="s">
        <v>376</v>
      </c>
      <c r="F172" s="274" t="s">
        <v>377</v>
      </c>
      <c r="G172" s="275" t="s">
        <v>378</v>
      </c>
      <c r="H172" s="276">
        <v>1</v>
      </c>
      <c r="I172" s="277"/>
      <c r="J172" s="278">
        <f>ROUND(I172*H172,2)</f>
        <v>0</v>
      </c>
      <c r="K172" s="274" t="s">
        <v>1</v>
      </c>
      <c r="L172" s="43"/>
      <c r="M172" s="279" t="s">
        <v>1</v>
      </c>
      <c r="N172" s="280" t="s">
        <v>44</v>
      </c>
      <c r="O172" s="86"/>
      <c r="P172" s="233">
        <f>O172*H172</f>
        <v>0</v>
      </c>
      <c r="Q172" s="233">
        <v>0</v>
      </c>
      <c r="R172" s="233">
        <f>Q172*H172</f>
        <v>0</v>
      </c>
      <c r="S172" s="233">
        <v>0</v>
      </c>
      <c r="T172" s="234">
        <f>S172*H172</f>
        <v>0</v>
      </c>
      <c r="AR172" s="235" t="s">
        <v>147</v>
      </c>
      <c r="AT172" s="235" t="s">
        <v>182</v>
      </c>
      <c r="AU172" s="235" t="s">
        <v>89</v>
      </c>
      <c r="AY172" s="17" t="s">
        <v>138</v>
      </c>
      <c r="BE172" s="236">
        <f>IF(N172="základní",J172,0)</f>
        <v>0</v>
      </c>
      <c r="BF172" s="236">
        <f>IF(N172="snížená",J172,0)</f>
        <v>0</v>
      </c>
      <c r="BG172" s="236">
        <f>IF(N172="zákl. přenesená",J172,0)</f>
        <v>0</v>
      </c>
      <c r="BH172" s="236">
        <f>IF(N172="sníž. přenesená",J172,0)</f>
        <v>0</v>
      </c>
      <c r="BI172" s="236">
        <f>IF(N172="nulová",J172,0)</f>
        <v>0</v>
      </c>
      <c r="BJ172" s="17" t="s">
        <v>87</v>
      </c>
      <c r="BK172" s="236">
        <f>ROUND(I172*H172,2)</f>
        <v>0</v>
      </c>
      <c r="BL172" s="17" t="s">
        <v>147</v>
      </c>
      <c r="BM172" s="235" t="s">
        <v>379</v>
      </c>
    </row>
    <row r="173" s="1" customFormat="1">
      <c r="B173" s="38"/>
      <c r="C173" s="39"/>
      <c r="D173" s="239" t="s">
        <v>172</v>
      </c>
      <c r="E173" s="39"/>
      <c r="F173" s="270" t="s">
        <v>380</v>
      </c>
      <c r="G173" s="39"/>
      <c r="H173" s="39"/>
      <c r="I173" s="139"/>
      <c r="J173" s="39"/>
      <c r="K173" s="39"/>
      <c r="L173" s="43"/>
      <c r="M173" s="271"/>
      <c r="N173" s="86"/>
      <c r="O173" s="86"/>
      <c r="P173" s="86"/>
      <c r="Q173" s="86"/>
      <c r="R173" s="86"/>
      <c r="S173" s="86"/>
      <c r="T173" s="87"/>
      <c r="AT173" s="17" t="s">
        <v>172</v>
      </c>
      <c r="AU173" s="17" t="s">
        <v>89</v>
      </c>
    </row>
    <row r="174" s="11" customFormat="1" ht="25.92" customHeight="1">
      <c r="B174" s="207"/>
      <c r="C174" s="208"/>
      <c r="D174" s="209" t="s">
        <v>78</v>
      </c>
      <c r="E174" s="210" t="s">
        <v>269</v>
      </c>
      <c r="F174" s="210" t="s">
        <v>270</v>
      </c>
      <c r="G174" s="208"/>
      <c r="H174" s="208"/>
      <c r="I174" s="211"/>
      <c r="J174" s="212">
        <f>BK174</f>
        <v>0</v>
      </c>
      <c r="K174" s="208"/>
      <c r="L174" s="213"/>
      <c r="M174" s="214"/>
      <c r="N174" s="215"/>
      <c r="O174" s="215"/>
      <c r="P174" s="216">
        <f>SUM(P175:P226)</f>
        <v>0</v>
      </c>
      <c r="Q174" s="215"/>
      <c r="R174" s="216">
        <f>SUM(R175:R226)</f>
        <v>0</v>
      </c>
      <c r="S174" s="215"/>
      <c r="T174" s="217">
        <f>SUM(T175:T226)</f>
        <v>0</v>
      </c>
      <c r="AR174" s="218" t="s">
        <v>147</v>
      </c>
      <c r="AT174" s="219" t="s">
        <v>78</v>
      </c>
      <c r="AU174" s="219" t="s">
        <v>79</v>
      </c>
      <c r="AY174" s="218" t="s">
        <v>138</v>
      </c>
      <c r="BK174" s="220">
        <f>SUM(BK175:BK226)</f>
        <v>0</v>
      </c>
    </row>
    <row r="175" s="1" customFormat="1" ht="24" customHeight="1">
      <c r="B175" s="38"/>
      <c r="C175" s="272" t="s">
        <v>207</v>
      </c>
      <c r="D175" s="272" t="s">
        <v>182</v>
      </c>
      <c r="E175" s="273" t="s">
        <v>381</v>
      </c>
      <c r="F175" s="274" t="s">
        <v>382</v>
      </c>
      <c r="G175" s="275" t="s">
        <v>144</v>
      </c>
      <c r="H175" s="276">
        <v>1672</v>
      </c>
      <c r="I175" s="277"/>
      <c r="J175" s="278">
        <f>ROUND(I175*H175,2)</f>
        <v>0</v>
      </c>
      <c r="K175" s="274" t="s">
        <v>145</v>
      </c>
      <c r="L175" s="43"/>
      <c r="M175" s="279" t="s">
        <v>1</v>
      </c>
      <c r="N175" s="280" t="s">
        <v>44</v>
      </c>
      <c r="O175" s="86"/>
      <c r="P175" s="233">
        <f>O175*H175</f>
        <v>0</v>
      </c>
      <c r="Q175" s="233">
        <v>0</v>
      </c>
      <c r="R175" s="233">
        <f>Q175*H175</f>
        <v>0</v>
      </c>
      <c r="S175" s="233">
        <v>0</v>
      </c>
      <c r="T175" s="234">
        <f>S175*H175</f>
        <v>0</v>
      </c>
      <c r="AR175" s="235" t="s">
        <v>273</v>
      </c>
      <c r="AT175" s="235" t="s">
        <v>182</v>
      </c>
      <c r="AU175" s="235" t="s">
        <v>87</v>
      </c>
      <c r="AY175" s="17" t="s">
        <v>138</v>
      </c>
      <c r="BE175" s="236">
        <f>IF(N175="základní",J175,0)</f>
        <v>0</v>
      </c>
      <c r="BF175" s="236">
        <f>IF(N175="snížená",J175,0)</f>
        <v>0</v>
      </c>
      <c r="BG175" s="236">
        <f>IF(N175="zákl. přenesená",J175,0)</f>
        <v>0</v>
      </c>
      <c r="BH175" s="236">
        <f>IF(N175="sníž. přenesená",J175,0)</f>
        <v>0</v>
      </c>
      <c r="BI175" s="236">
        <f>IF(N175="nulová",J175,0)</f>
        <v>0</v>
      </c>
      <c r="BJ175" s="17" t="s">
        <v>87</v>
      </c>
      <c r="BK175" s="236">
        <f>ROUND(I175*H175,2)</f>
        <v>0</v>
      </c>
      <c r="BL175" s="17" t="s">
        <v>273</v>
      </c>
      <c r="BM175" s="235" t="s">
        <v>288</v>
      </c>
    </row>
    <row r="176" s="12" customFormat="1">
      <c r="B176" s="237"/>
      <c r="C176" s="238"/>
      <c r="D176" s="239" t="s">
        <v>148</v>
      </c>
      <c r="E176" s="240" t="s">
        <v>1</v>
      </c>
      <c r="F176" s="241" t="s">
        <v>383</v>
      </c>
      <c r="G176" s="238"/>
      <c r="H176" s="240" t="s">
        <v>1</v>
      </c>
      <c r="I176" s="242"/>
      <c r="J176" s="238"/>
      <c r="K176" s="238"/>
      <c r="L176" s="243"/>
      <c r="M176" s="244"/>
      <c r="N176" s="245"/>
      <c r="O176" s="245"/>
      <c r="P176" s="245"/>
      <c r="Q176" s="245"/>
      <c r="R176" s="245"/>
      <c r="S176" s="245"/>
      <c r="T176" s="246"/>
      <c r="AT176" s="247" t="s">
        <v>148</v>
      </c>
      <c r="AU176" s="247" t="s">
        <v>87</v>
      </c>
      <c r="AV176" s="12" t="s">
        <v>87</v>
      </c>
      <c r="AW176" s="12" t="s">
        <v>36</v>
      </c>
      <c r="AX176" s="12" t="s">
        <v>79</v>
      </c>
      <c r="AY176" s="247" t="s">
        <v>138</v>
      </c>
    </row>
    <row r="177" s="13" customFormat="1">
      <c r="B177" s="248"/>
      <c r="C177" s="249"/>
      <c r="D177" s="239" t="s">
        <v>148</v>
      </c>
      <c r="E177" s="250" t="s">
        <v>1</v>
      </c>
      <c r="F177" s="251" t="s">
        <v>384</v>
      </c>
      <c r="G177" s="249"/>
      <c r="H177" s="252">
        <v>1672</v>
      </c>
      <c r="I177" s="253"/>
      <c r="J177" s="249"/>
      <c r="K177" s="249"/>
      <c r="L177" s="254"/>
      <c r="M177" s="255"/>
      <c r="N177" s="256"/>
      <c r="O177" s="256"/>
      <c r="P177" s="256"/>
      <c r="Q177" s="256"/>
      <c r="R177" s="256"/>
      <c r="S177" s="256"/>
      <c r="T177" s="257"/>
      <c r="AT177" s="258" t="s">
        <v>148</v>
      </c>
      <c r="AU177" s="258" t="s">
        <v>87</v>
      </c>
      <c r="AV177" s="13" t="s">
        <v>89</v>
      </c>
      <c r="AW177" s="13" t="s">
        <v>36</v>
      </c>
      <c r="AX177" s="13" t="s">
        <v>79</v>
      </c>
      <c r="AY177" s="258" t="s">
        <v>138</v>
      </c>
    </row>
    <row r="178" s="14" customFormat="1">
      <c r="B178" s="259"/>
      <c r="C178" s="260"/>
      <c r="D178" s="239" t="s">
        <v>148</v>
      </c>
      <c r="E178" s="261" t="s">
        <v>1</v>
      </c>
      <c r="F178" s="262" t="s">
        <v>151</v>
      </c>
      <c r="G178" s="260"/>
      <c r="H178" s="263">
        <v>1672</v>
      </c>
      <c r="I178" s="264"/>
      <c r="J178" s="260"/>
      <c r="K178" s="260"/>
      <c r="L178" s="265"/>
      <c r="M178" s="266"/>
      <c r="N178" s="267"/>
      <c r="O178" s="267"/>
      <c r="P178" s="267"/>
      <c r="Q178" s="267"/>
      <c r="R178" s="267"/>
      <c r="S178" s="267"/>
      <c r="T178" s="268"/>
      <c r="AT178" s="269" t="s">
        <v>148</v>
      </c>
      <c r="AU178" s="269" t="s">
        <v>87</v>
      </c>
      <c r="AV178" s="14" t="s">
        <v>147</v>
      </c>
      <c r="AW178" s="14" t="s">
        <v>36</v>
      </c>
      <c r="AX178" s="14" t="s">
        <v>87</v>
      </c>
      <c r="AY178" s="269" t="s">
        <v>138</v>
      </c>
    </row>
    <row r="179" s="1" customFormat="1" ht="24" customHeight="1">
      <c r="B179" s="38"/>
      <c r="C179" s="272" t="s">
        <v>280</v>
      </c>
      <c r="D179" s="272" t="s">
        <v>182</v>
      </c>
      <c r="E179" s="273" t="s">
        <v>286</v>
      </c>
      <c r="F179" s="274" t="s">
        <v>287</v>
      </c>
      <c r="G179" s="275" t="s">
        <v>144</v>
      </c>
      <c r="H179" s="276">
        <v>3.2000000000000002</v>
      </c>
      <c r="I179" s="277"/>
      <c r="J179" s="278">
        <f>ROUND(I179*H179,2)</f>
        <v>0</v>
      </c>
      <c r="K179" s="274" t="s">
        <v>145</v>
      </c>
      <c r="L179" s="43"/>
      <c r="M179" s="279" t="s">
        <v>1</v>
      </c>
      <c r="N179" s="280" t="s">
        <v>44</v>
      </c>
      <c r="O179" s="86"/>
      <c r="P179" s="233">
        <f>O179*H179</f>
        <v>0</v>
      </c>
      <c r="Q179" s="233">
        <v>0</v>
      </c>
      <c r="R179" s="233">
        <f>Q179*H179</f>
        <v>0</v>
      </c>
      <c r="S179" s="233">
        <v>0</v>
      </c>
      <c r="T179" s="234">
        <f>S179*H179</f>
        <v>0</v>
      </c>
      <c r="AR179" s="235" t="s">
        <v>273</v>
      </c>
      <c r="AT179" s="235" t="s">
        <v>182</v>
      </c>
      <c r="AU179" s="235" t="s">
        <v>87</v>
      </c>
      <c r="AY179" s="17" t="s">
        <v>138</v>
      </c>
      <c r="BE179" s="236">
        <f>IF(N179="základní",J179,0)</f>
        <v>0</v>
      </c>
      <c r="BF179" s="236">
        <f>IF(N179="snížená",J179,0)</f>
        <v>0</v>
      </c>
      <c r="BG179" s="236">
        <f>IF(N179="zákl. přenesená",J179,0)</f>
        <v>0</v>
      </c>
      <c r="BH179" s="236">
        <f>IF(N179="sníž. přenesená",J179,0)</f>
        <v>0</v>
      </c>
      <c r="BI179" s="236">
        <f>IF(N179="nulová",J179,0)</f>
        <v>0</v>
      </c>
      <c r="BJ179" s="17" t="s">
        <v>87</v>
      </c>
      <c r="BK179" s="236">
        <f>ROUND(I179*H179,2)</f>
        <v>0</v>
      </c>
      <c r="BL179" s="17" t="s">
        <v>273</v>
      </c>
      <c r="BM179" s="235" t="s">
        <v>297</v>
      </c>
    </row>
    <row r="180" s="12" customFormat="1">
      <c r="B180" s="237"/>
      <c r="C180" s="238"/>
      <c r="D180" s="239" t="s">
        <v>148</v>
      </c>
      <c r="E180" s="240" t="s">
        <v>1</v>
      </c>
      <c r="F180" s="241" t="s">
        <v>385</v>
      </c>
      <c r="G180" s="238"/>
      <c r="H180" s="240" t="s">
        <v>1</v>
      </c>
      <c r="I180" s="242"/>
      <c r="J180" s="238"/>
      <c r="K180" s="238"/>
      <c r="L180" s="243"/>
      <c r="M180" s="244"/>
      <c r="N180" s="245"/>
      <c r="O180" s="245"/>
      <c r="P180" s="245"/>
      <c r="Q180" s="245"/>
      <c r="R180" s="245"/>
      <c r="S180" s="245"/>
      <c r="T180" s="246"/>
      <c r="AT180" s="247" t="s">
        <v>148</v>
      </c>
      <c r="AU180" s="247" t="s">
        <v>87</v>
      </c>
      <c r="AV180" s="12" t="s">
        <v>87</v>
      </c>
      <c r="AW180" s="12" t="s">
        <v>36</v>
      </c>
      <c r="AX180" s="12" t="s">
        <v>79</v>
      </c>
      <c r="AY180" s="247" t="s">
        <v>138</v>
      </c>
    </row>
    <row r="181" s="13" customFormat="1">
      <c r="B181" s="248"/>
      <c r="C181" s="249"/>
      <c r="D181" s="239" t="s">
        <v>148</v>
      </c>
      <c r="E181" s="250" t="s">
        <v>1</v>
      </c>
      <c r="F181" s="251" t="s">
        <v>386</v>
      </c>
      <c r="G181" s="249"/>
      <c r="H181" s="252">
        <v>3.2000000000000002</v>
      </c>
      <c r="I181" s="253"/>
      <c r="J181" s="249"/>
      <c r="K181" s="249"/>
      <c r="L181" s="254"/>
      <c r="M181" s="255"/>
      <c r="N181" s="256"/>
      <c r="O181" s="256"/>
      <c r="P181" s="256"/>
      <c r="Q181" s="256"/>
      <c r="R181" s="256"/>
      <c r="S181" s="256"/>
      <c r="T181" s="257"/>
      <c r="AT181" s="258" t="s">
        <v>148</v>
      </c>
      <c r="AU181" s="258" t="s">
        <v>87</v>
      </c>
      <c r="AV181" s="13" t="s">
        <v>89</v>
      </c>
      <c r="AW181" s="13" t="s">
        <v>36</v>
      </c>
      <c r="AX181" s="13" t="s">
        <v>79</v>
      </c>
      <c r="AY181" s="258" t="s">
        <v>138</v>
      </c>
    </row>
    <row r="182" s="14" customFormat="1">
      <c r="B182" s="259"/>
      <c r="C182" s="260"/>
      <c r="D182" s="239" t="s">
        <v>148</v>
      </c>
      <c r="E182" s="261" t="s">
        <v>1</v>
      </c>
      <c r="F182" s="262" t="s">
        <v>151</v>
      </c>
      <c r="G182" s="260"/>
      <c r="H182" s="263">
        <v>3.2000000000000002</v>
      </c>
      <c r="I182" s="264"/>
      <c r="J182" s="260"/>
      <c r="K182" s="260"/>
      <c r="L182" s="265"/>
      <c r="M182" s="266"/>
      <c r="N182" s="267"/>
      <c r="O182" s="267"/>
      <c r="P182" s="267"/>
      <c r="Q182" s="267"/>
      <c r="R182" s="267"/>
      <c r="S182" s="267"/>
      <c r="T182" s="268"/>
      <c r="AT182" s="269" t="s">
        <v>148</v>
      </c>
      <c r="AU182" s="269" t="s">
        <v>87</v>
      </c>
      <c r="AV182" s="14" t="s">
        <v>147</v>
      </c>
      <c r="AW182" s="14" t="s">
        <v>36</v>
      </c>
      <c r="AX182" s="14" t="s">
        <v>87</v>
      </c>
      <c r="AY182" s="269" t="s">
        <v>138</v>
      </c>
    </row>
    <row r="183" s="1" customFormat="1" ht="24" customHeight="1">
      <c r="B183" s="38"/>
      <c r="C183" s="272" t="s">
        <v>213</v>
      </c>
      <c r="D183" s="272" t="s">
        <v>182</v>
      </c>
      <c r="E183" s="273" t="s">
        <v>387</v>
      </c>
      <c r="F183" s="274" t="s">
        <v>388</v>
      </c>
      <c r="G183" s="275" t="s">
        <v>144</v>
      </c>
      <c r="H183" s="276">
        <v>1496</v>
      </c>
      <c r="I183" s="277"/>
      <c r="J183" s="278">
        <f>ROUND(I183*H183,2)</f>
        <v>0</v>
      </c>
      <c r="K183" s="274" t="s">
        <v>145</v>
      </c>
      <c r="L183" s="43"/>
      <c r="M183" s="279" t="s">
        <v>1</v>
      </c>
      <c r="N183" s="280" t="s">
        <v>44</v>
      </c>
      <c r="O183" s="86"/>
      <c r="P183" s="233">
        <f>O183*H183</f>
        <v>0</v>
      </c>
      <c r="Q183" s="233">
        <v>0</v>
      </c>
      <c r="R183" s="233">
        <f>Q183*H183</f>
        <v>0</v>
      </c>
      <c r="S183" s="233">
        <v>0</v>
      </c>
      <c r="T183" s="234">
        <f>S183*H183</f>
        <v>0</v>
      </c>
      <c r="AR183" s="235" t="s">
        <v>273</v>
      </c>
      <c r="AT183" s="235" t="s">
        <v>182</v>
      </c>
      <c r="AU183" s="235" t="s">
        <v>87</v>
      </c>
      <c r="AY183" s="17" t="s">
        <v>138</v>
      </c>
      <c r="BE183" s="236">
        <f>IF(N183="základní",J183,0)</f>
        <v>0</v>
      </c>
      <c r="BF183" s="236">
        <f>IF(N183="snížená",J183,0)</f>
        <v>0</v>
      </c>
      <c r="BG183" s="236">
        <f>IF(N183="zákl. přenesená",J183,0)</f>
        <v>0</v>
      </c>
      <c r="BH183" s="236">
        <f>IF(N183="sníž. přenesená",J183,0)</f>
        <v>0</v>
      </c>
      <c r="BI183" s="236">
        <f>IF(N183="nulová",J183,0)</f>
        <v>0</v>
      </c>
      <c r="BJ183" s="17" t="s">
        <v>87</v>
      </c>
      <c r="BK183" s="236">
        <f>ROUND(I183*H183,2)</f>
        <v>0</v>
      </c>
      <c r="BL183" s="17" t="s">
        <v>273</v>
      </c>
      <c r="BM183" s="235" t="s">
        <v>303</v>
      </c>
    </row>
    <row r="184" s="12" customFormat="1">
      <c r="B184" s="237"/>
      <c r="C184" s="238"/>
      <c r="D184" s="239" t="s">
        <v>148</v>
      </c>
      <c r="E184" s="240" t="s">
        <v>1</v>
      </c>
      <c r="F184" s="241" t="s">
        <v>389</v>
      </c>
      <c r="G184" s="238"/>
      <c r="H184" s="240" t="s">
        <v>1</v>
      </c>
      <c r="I184" s="242"/>
      <c r="J184" s="238"/>
      <c r="K184" s="238"/>
      <c r="L184" s="243"/>
      <c r="M184" s="244"/>
      <c r="N184" s="245"/>
      <c r="O184" s="245"/>
      <c r="P184" s="245"/>
      <c r="Q184" s="245"/>
      <c r="R184" s="245"/>
      <c r="S184" s="245"/>
      <c r="T184" s="246"/>
      <c r="AT184" s="247" t="s">
        <v>148</v>
      </c>
      <c r="AU184" s="247" t="s">
        <v>87</v>
      </c>
      <c r="AV184" s="12" t="s">
        <v>87</v>
      </c>
      <c r="AW184" s="12" t="s">
        <v>36</v>
      </c>
      <c r="AX184" s="12" t="s">
        <v>79</v>
      </c>
      <c r="AY184" s="247" t="s">
        <v>138</v>
      </c>
    </row>
    <row r="185" s="13" customFormat="1">
      <c r="B185" s="248"/>
      <c r="C185" s="249"/>
      <c r="D185" s="239" t="s">
        <v>148</v>
      </c>
      <c r="E185" s="250" t="s">
        <v>1</v>
      </c>
      <c r="F185" s="251" t="s">
        <v>325</v>
      </c>
      <c r="G185" s="249"/>
      <c r="H185" s="252">
        <v>1496</v>
      </c>
      <c r="I185" s="253"/>
      <c r="J185" s="249"/>
      <c r="K185" s="249"/>
      <c r="L185" s="254"/>
      <c r="M185" s="255"/>
      <c r="N185" s="256"/>
      <c r="O185" s="256"/>
      <c r="P185" s="256"/>
      <c r="Q185" s="256"/>
      <c r="R185" s="256"/>
      <c r="S185" s="256"/>
      <c r="T185" s="257"/>
      <c r="AT185" s="258" t="s">
        <v>148</v>
      </c>
      <c r="AU185" s="258" t="s">
        <v>87</v>
      </c>
      <c r="AV185" s="13" t="s">
        <v>89</v>
      </c>
      <c r="AW185" s="13" t="s">
        <v>36</v>
      </c>
      <c r="AX185" s="13" t="s">
        <v>79</v>
      </c>
      <c r="AY185" s="258" t="s">
        <v>138</v>
      </c>
    </row>
    <row r="186" s="14" customFormat="1">
      <c r="B186" s="259"/>
      <c r="C186" s="260"/>
      <c r="D186" s="239" t="s">
        <v>148</v>
      </c>
      <c r="E186" s="261" t="s">
        <v>1</v>
      </c>
      <c r="F186" s="262" t="s">
        <v>151</v>
      </c>
      <c r="G186" s="260"/>
      <c r="H186" s="263">
        <v>1496</v>
      </c>
      <c r="I186" s="264"/>
      <c r="J186" s="260"/>
      <c r="K186" s="260"/>
      <c r="L186" s="265"/>
      <c r="M186" s="266"/>
      <c r="N186" s="267"/>
      <c r="O186" s="267"/>
      <c r="P186" s="267"/>
      <c r="Q186" s="267"/>
      <c r="R186" s="267"/>
      <c r="S186" s="267"/>
      <c r="T186" s="268"/>
      <c r="AT186" s="269" t="s">
        <v>148</v>
      </c>
      <c r="AU186" s="269" t="s">
        <v>87</v>
      </c>
      <c r="AV186" s="14" t="s">
        <v>147</v>
      </c>
      <c r="AW186" s="14" t="s">
        <v>36</v>
      </c>
      <c r="AX186" s="14" t="s">
        <v>87</v>
      </c>
      <c r="AY186" s="269" t="s">
        <v>138</v>
      </c>
    </row>
    <row r="187" s="1" customFormat="1" ht="24" customHeight="1">
      <c r="B187" s="38"/>
      <c r="C187" s="272" t="s">
        <v>294</v>
      </c>
      <c r="D187" s="272" t="s">
        <v>182</v>
      </c>
      <c r="E187" s="273" t="s">
        <v>390</v>
      </c>
      <c r="F187" s="274" t="s">
        <v>391</v>
      </c>
      <c r="G187" s="275" t="s">
        <v>144</v>
      </c>
      <c r="H187" s="276">
        <v>238.50999999999999</v>
      </c>
      <c r="I187" s="277"/>
      <c r="J187" s="278">
        <f>ROUND(I187*H187,2)</f>
        <v>0</v>
      </c>
      <c r="K187" s="274" t="s">
        <v>145</v>
      </c>
      <c r="L187" s="43"/>
      <c r="M187" s="279" t="s">
        <v>1</v>
      </c>
      <c r="N187" s="280" t="s">
        <v>44</v>
      </c>
      <c r="O187" s="86"/>
      <c r="P187" s="233">
        <f>O187*H187</f>
        <v>0</v>
      </c>
      <c r="Q187" s="233">
        <v>0</v>
      </c>
      <c r="R187" s="233">
        <f>Q187*H187</f>
        <v>0</v>
      </c>
      <c r="S187" s="233">
        <v>0</v>
      </c>
      <c r="T187" s="234">
        <f>S187*H187</f>
        <v>0</v>
      </c>
      <c r="AR187" s="235" t="s">
        <v>273</v>
      </c>
      <c r="AT187" s="235" t="s">
        <v>182</v>
      </c>
      <c r="AU187" s="235" t="s">
        <v>87</v>
      </c>
      <c r="AY187" s="17" t="s">
        <v>138</v>
      </c>
      <c r="BE187" s="236">
        <f>IF(N187="základní",J187,0)</f>
        <v>0</v>
      </c>
      <c r="BF187" s="236">
        <f>IF(N187="snížená",J187,0)</f>
        <v>0</v>
      </c>
      <c r="BG187" s="236">
        <f>IF(N187="zákl. přenesená",J187,0)</f>
        <v>0</v>
      </c>
      <c r="BH187" s="236">
        <f>IF(N187="sníž. přenesená",J187,0)</f>
        <v>0</v>
      </c>
      <c r="BI187" s="236">
        <f>IF(N187="nulová",J187,0)</f>
        <v>0</v>
      </c>
      <c r="BJ187" s="17" t="s">
        <v>87</v>
      </c>
      <c r="BK187" s="236">
        <f>ROUND(I187*H187,2)</f>
        <v>0</v>
      </c>
      <c r="BL187" s="17" t="s">
        <v>273</v>
      </c>
      <c r="BM187" s="235" t="s">
        <v>309</v>
      </c>
    </row>
    <row r="188" s="12" customFormat="1">
      <c r="B188" s="237"/>
      <c r="C188" s="238"/>
      <c r="D188" s="239" t="s">
        <v>148</v>
      </c>
      <c r="E188" s="240" t="s">
        <v>1</v>
      </c>
      <c r="F188" s="241" t="s">
        <v>392</v>
      </c>
      <c r="G188" s="238"/>
      <c r="H188" s="240" t="s">
        <v>1</v>
      </c>
      <c r="I188" s="242"/>
      <c r="J188" s="238"/>
      <c r="K188" s="238"/>
      <c r="L188" s="243"/>
      <c r="M188" s="244"/>
      <c r="N188" s="245"/>
      <c r="O188" s="245"/>
      <c r="P188" s="245"/>
      <c r="Q188" s="245"/>
      <c r="R188" s="245"/>
      <c r="S188" s="245"/>
      <c r="T188" s="246"/>
      <c r="AT188" s="247" t="s">
        <v>148</v>
      </c>
      <c r="AU188" s="247" t="s">
        <v>87</v>
      </c>
      <c r="AV188" s="12" t="s">
        <v>87</v>
      </c>
      <c r="AW188" s="12" t="s">
        <v>36</v>
      </c>
      <c r="AX188" s="12" t="s">
        <v>79</v>
      </c>
      <c r="AY188" s="247" t="s">
        <v>138</v>
      </c>
    </row>
    <row r="189" s="12" customFormat="1">
      <c r="B189" s="237"/>
      <c r="C189" s="238"/>
      <c r="D189" s="239" t="s">
        <v>148</v>
      </c>
      <c r="E189" s="240" t="s">
        <v>1</v>
      </c>
      <c r="F189" s="241" t="s">
        <v>393</v>
      </c>
      <c r="G189" s="238"/>
      <c r="H189" s="240" t="s">
        <v>1</v>
      </c>
      <c r="I189" s="242"/>
      <c r="J189" s="238"/>
      <c r="K189" s="238"/>
      <c r="L189" s="243"/>
      <c r="M189" s="244"/>
      <c r="N189" s="245"/>
      <c r="O189" s="245"/>
      <c r="P189" s="245"/>
      <c r="Q189" s="245"/>
      <c r="R189" s="245"/>
      <c r="S189" s="245"/>
      <c r="T189" s="246"/>
      <c r="AT189" s="247" t="s">
        <v>148</v>
      </c>
      <c r="AU189" s="247" t="s">
        <v>87</v>
      </c>
      <c r="AV189" s="12" t="s">
        <v>87</v>
      </c>
      <c r="AW189" s="12" t="s">
        <v>36</v>
      </c>
      <c r="AX189" s="12" t="s">
        <v>79</v>
      </c>
      <c r="AY189" s="247" t="s">
        <v>138</v>
      </c>
    </row>
    <row r="190" s="13" customFormat="1">
      <c r="B190" s="248"/>
      <c r="C190" s="249"/>
      <c r="D190" s="239" t="s">
        <v>148</v>
      </c>
      <c r="E190" s="250" t="s">
        <v>1</v>
      </c>
      <c r="F190" s="251" t="s">
        <v>394</v>
      </c>
      <c r="G190" s="249"/>
      <c r="H190" s="252">
        <v>39.512</v>
      </c>
      <c r="I190" s="253"/>
      <c r="J190" s="249"/>
      <c r="K190" s="249"/>
      <c r="L190" s="254"/>
      <c r="M190" s="255"/>
      <c r="N190" s="256"/>
      <c r="O190" s="256"/>
      <c r="P190" s="256"/>
      <c r="Q190" s="256"/>
      <c r="R190" s="256"/>
      <c r="S190" s="256"/>
      <c r="T190" s="257"/>
      <c r="AT190" s="258" t="s">
        <v>148</v>
      </c>
      <c r="AU190" s="258" t="s">
        <v>87</v>
      </c>
      <c r="AV190" s="13" t="s">
        <v>89</v>
      </c>
      <c r="AW190" s="13" t="s">
        <v>36</v>
      </c>
      <c r="AX190" s="13" t="s">
        <v>79</v>
      </c>
      <c r="AY190" s="258" t="s">
        <v>138</v>
      </c>
    </row>
    <row r="191" s="12" customFormat="1">
      <c r="B191" s="237"/>
      <c r="C191" s="238"/>
      <c r="D191" s="239" t="s">
        <v>148</v>
      </c>
      <c r="E191" s="240" t="s">
        <v>1</v>
      </c>
      <c r="F191" s="241" t="s">
        <v>395</v>
      </c>
      <c r="G191" s="238"/>
      <c r="H191" s="240" t="s">
        <v>1</v>
      </c>
      <c r="I191" s="242"/>
      <c r="J191" s="238"/>
      <c r="K191" s="238"/>
      <c r="L191" s="243"/>
      <c r="M191" s="244"/>
      <c r="N191" s="245"/>
      <c r="O191" s="245"/>
      <c r="P191" s="245"/>
      <c r="Q191" s="245"/>
      <c r="R191" s="245"/>
      <c r="S191" s="245"/>
      <c r="T191" s="246"/>
      <c r="AT191" s="247" t="s">
        <v>148</v>
      </c>
      <c r="AU191" s="247" t="s">
        <v>87</v>
      </c>
      <c r="AV191" s="12" t="s">
        <v>87</v>
      </c>
      <c r="AW191" s="12" t="s">
        <v>36</v>
      </c>
      <c r="AX191" s="12" t="s">
        <v>79</v>
      </c>
      <c r="AY191" s="247" t="s">
        <v>138</v>
      </c>
    </row>
    <row r="192" s="13" customFormat="1">
      <c r="B192" s="248"/>
      <c r="C192" s="249"/>
      <c r="D192" s="239" t="s">
        <v>148</v>
      </c>
      <c r="E192" s="250" t="s">
        <v>1</v>
      </c>
      <c r="F192" s="251" t="s">
        <v>396</v>
      </c>
      <c r="G192" s="249"/>
      <c r="H192" s="252">
        <v>198.99799999999999</v>
      </c>
      <c r="I192" s="253"/>
      <c r="J192" s="249"/>
      <c r="K192" s="249"/>
      <c r="L192" s="254"/>
      <c r="M192" s="255"/>
      <c r="N192" s="256"/>
      <c r="O192" s="256"/>
      <c r="P192" s="256"/>
      <c r="Q192" s="256"/>
      <c r="R192" s="256"/>
      <c r="S192" s="256"/>
      <c r="T192" s="257"/>
      <c r="AT192" s="258" t="s">
        <v>148</v>
      </c>
      <c r="AU192" s="258" t="s">
        <v>87</v>
      </c>
      <c r="AV192" s="13" t="s">
        <v>89</v>
      </c>
      <c r="AW192" s="13" t="s">
        <v>36</v>
      </c>
      <c r="AX192" s="13" t="s">
        <v>79</v>
      </c>
      <c r="AY192" s="258" t="s">
        <v>138</v>
      </c>
    </row>
    <row r="193" s="14" customFormat="1">
      <c r="B193" s="259"/>
      <c r="C193" s="260"/>
      <c r="D193" s="239" t="s">
        <v>148</v>
      </c>
      <c r="E193" s="261" t="s">
        <v>1</v>
      </c>
      <c r="F193" s="262" t="s">
        <v>151</v>
      </c>
      <c r="G193" s="260"/>
      <c r="H193" s="263">
        <v>238.50999999999999</v>
      </c>
      <c r="I193" s="264"/>
      <c r="J193" s="260"/>
      <c r="K193" s="260"/>
      <c r="L193" s="265"/>
      <c r="M193" s="266"/>
      <c r="N193" s="267"/>
      <c r="O193" s="267"/>
      <c r="P193" s="267"/>
      <c r="Q193" s="267"/>
      <c r="R193" s="267"/>
      <c r="S193" s="267"/>
      <c r="T193" s="268"/>
      <c r="AT193" s="269" t="s">
        <v>148</v>
      </c>
      <c r="AU193" s="269" t="s">
        <v>87</v>
      </c>
      <c r="AV193" s="14" t="s">
        <v>147</v>
      </c>
      <c r="AW193" s="14" t="s">
        <v>36</v>
      </c>
      <c r="AX193" s="14" t="s">
        <v>87</v>
      </c>
      <c r="AY193" s="269" t="s">
        <v>138</v>
      </c>
    </row>
    <row r="194" s="1" customFormat="1" ht="24" customHeight="1">
      <c r="B194" s="38"/>
      <c r="C194" s="272" t="s">
        <v>220</v>
      </c>
      <c r="D194" s="272" t="s">
        <v>182</v>
      </c>
      <c r="E194" s="273" t="s">
        <v>271</v>
      </c>
      <c r="F194" s="274" t="s">
        <v>272</v>
      </c>
      <c r="G194" s="275" t="s">
        <v>144</v>
      </c>
      <c r="H194" s="276">
        <v>33</v>
      </c>
      <c r="I194" s="277"/>
      <c r="J194" s="278">
        <f>ROUND(I194*H194,2)</f>
        <v>0</v>
      </c>
      <c r="K194" s="274" t="s">
        <v>145</v>
      </c>
      <c r="L194" s="43"/>
      <c r="M194" s="279" t="s">
        <v>1</v>
      </c>
      <c r="N194" s="280" t="s">
        <v>44</v>
      </c>
      <c r="O194" s="86"/>
      <c r="P194" s="233">
        <f>O194*H194</f>
        <v>0</v>
      </c>
      <c r="Q194" s="233">
        <v>0</v>
      </c>
      <c r="R194" s="233">
        <f>Q194*H194</f>
        <v>0</v>
      </c>
      <c r="S194" s="233">
        <v>0</v>
      </c>
      <c r="T194" s="234">
        <f>S194*H194</f>
        <v>0</v>
      </c>
      <c r="AR194" s="235" t="s">
        <v>273</v>
      </c>
      <c r="AT194" s="235" t="s">
        <v>182</v>
      </c>
      <c r="AU194" s="235" t="s">
        <v>87</v>
      </c>
      <c r="AY194" s="17" t="s">
        <v>138</v>
      </c>
      <c r="BE194" s="236">
        <f>IF(N194="základní",J194,0)</f>
        <v>0</v>
      </c>
      <c r="BF194" s="236">
        <f>IF(N194="snížená",J194,0)</f>
        <v>0</v>
      </c>
      <c r="BG194" s="236">
        <f>IF(N194="zákl. přenesená",J194,0)</f>
        <v>0</v>
      </c>
      <c r="BH194" s="236">
        <f>IF(N194="sníž. přenesená",J194,0)</f>
        <v>0</v>
      </c>
      <c r="BI194" s="236">
        <f>IF(N194="nulová",J194,0)</f>
        <v>0</v>
      </c>
      <c r="BJ194" s="17" t="s">
        <v>87</v>
      </c>
      <c r="BK194" s="236">
        <f>ROUND(I194*H194,2)</f>
        <v>0</v>
      </c>
      <c r="BL194" s="17" t="s">
        <v>273</v>
      </c>
      <c r="BM194" s="235" t="s">
        <v>397</v>
      </c>
    </row>
    <row r="195" s="12" customFormat="1">
      <c r="B195" s="237"/>
      <c r="C195" s="238"/>
      <c r="D195" s="239" t="s">
        <v>148</v>
      </c>
      <c r="E195" s="240" t="s">
        <v>1</v>
      </c>
      <c r="F195" s="241" t="s">
        <v>398</v>
      </c>
      <c r="G195" s="238"/>
      <c r="H195" s="240" t="s">
        <v>1</v>
      </c>
      <c r="I195" s="242"/>
      <c r="J195" s="238"/>
      <c r="K195" s="238"/>
      <c r="L195" s="243"/>
      <c r="M195" s="244"/>
      <c r="N195" s="245"/>
      <c r="O195" s="245"/>
      <c r="P195" s="245"/>
      <c r="Q195" s="245"/>
      <c r="R195" s="245"/>
      <c r="S195" s="245"/>
      <c r="T195" s="246"/>
      <c r="AT195" s="247" t="s">
        <v>148</v>
      </c>
      <c r="AU195" s="247" t="s">
        <v>87</v>
      </c>
      <c r="AV195" s="12" t="s">
        <v>87</v>
      </c>
      <c r="AW195" s="12" t="s">
        <v>36</v>
      </c>
      <c r="AX195" s="12" t="s">
        <v>79</v>
      </c>
      <c r="AY195" s="247" t="s">
        <v>138</v>
      </c>
    </row>
    <row r="196" s="13" customFormat="1">
      <c r="B196" s="248"/>
      <c r="C196" s="249"/>
      <c r="D196" s="239" t="s">
        <v>148</v>
      </c>
      <c r="E196" s="250" t="s">
        <v>1</v>
      </c>
      <c r="F196" s="251" t="s">
        <v>399</v>
      </c>
      <c r="G196" s="249"/>
      <c r="H196" s="252">
        <v>33</v>
      </c>
      <c r="I196" s="253"/>
      <c r="J196" s="249"/>
      <c r="K196" s="249"/>
      <c r="L196" s="254"/>
      <c r="M196" s="255"/>
      <c r="N196" s="256"/>
      <c r="O196" s="256"/>
      <c r="P196" s="256"/>
      <c r="Q196" s="256"/>
      <c r="R196" s="256"/>
      <c r="S196" s="256"/>
      <c r="T196" s="257"/>
      <c r="AT196" s="258" t="s">
        <v>148</v>
      </c>
      <c r="AU196" s="258" t="s">
        <v>87</v>
      </c>
      <c r="AV196" s="13" t="s">
        <v>89</v>
      </c>
      <c r="AW196" s="13" t="s">
        <v>36</v>
      </c>
      <c r="AX196" s="13" t="s">
        <v>79</v>
      </c>
      <c r="AY196" s="258" t="s">
        <v>138</v>
      </c>
    </row>
    <row r="197" s="14" customFormat="1">
      <c r="B197" s="259"/>
      <c r="C197" s="260"/>
      <c r="D197" s="239" t="s">
        <v>148</v>
      </c>
      <c r="E197" s="261" t="s">
        <v>1</v>
      </c>
      <c r="F197" s="262" t="s">
        <v>151</v>
      </c>
      <c r="G197" s="260"/>
      <c r="H197" s="263">
        <v>33</v>
      </c>
      <c r="I197" s="264"/>
      <c r="J197" s="260"/>
      <c r="K197" s="260"/>
      <c r="L197" s="265"/>
      <c r="M197" s="266"/>
      <c r="N197" s="267"/>
      <c r="O197" s="267"/>
      <c r="P197" s="267"/>
      <c r="Q197" s="267"/>
      <c r="R197" s="267"/>
      <c r="S197" s="267"/>
      <c r="T197" s="268"/>
      <c r="AT197" s="269" t="s">
        <v>148</v>
      </c>
      <c r="AU197" s="269" t="s">
        <v>87</v>
      </c>
      <c r="AV197" s="14" t="s">
        <v>147</v>
      </c>
      <c r="AW197" s="14" t="s">
        <v>36</v>
      </c>
      <c r="AX197" s="14" t="s">
        <v>87</v>
      </c>
      <c r="AY197" s="269" t="s">
        <v>138</v>
      </c>
    </row>
    <row r="198" s="1" customFormat="1" ht="24" customHeight="1">
      <c r="B198" s="38"/>
      <c r="C198" s="272" t="s">
        <v>306</v>
      </c>
      <c r="D198" s="272" t="s">
        <v>182</v>
      </c>
      <c r="E198" s="273" t="s">
        <v>400</v>
      </c>
      <c r="F198" s="274" t="s">
        <v>401</v>
      </c>
      <c r="G198" s="275" t="s">
        <v>144</v>
      </c>
      <c r="H198" s="276">
        <v>39.512</v>
      </c>
      <c r="I198" s="277"/>
      <c r="J198" s="278">
        <f>ROUND(I198*H198,2)</f>
        <v>0</v>
      </c>
      <c r="K198" s="274" t="s">
        <v>145</v>
      </c>
      <c r="L198" s="43"/>
      <c r="M198" s="279" t="s">
        <v>1</v>
      </c>
      <c r="N198" s="280" t="s">
        <v>44</v>
      </c>
      <c r="O198" s="86"/>
      <c r="P198" s="233">
        <f>O198*H198</f>
        <v>0</v>
      </c>
      <c r="Q198" s="233">
        <v>0</v>
      </c>
      <c r="R198" s="233">
        <f>Q198*H198</f>
        <v>0</v>
      </c>
      <c r="S198" s="233">
        <v>0</v>
      </c>
      <c r="T198" s="234">
        <f>S198*H198</f>
        <v>0</v>
      </c>
      <c r="AR198" s="235" t="s">
        <v>273</v>
      </c>
      <c r="AT198" s="235" t="s">
        <v>182</v>
      </c>
      <c r="AU198" s="235" t="s">
        <v>87</v>
      </c>
      <c r="AY198" s="17" t="s">
        <v>138</v>
      </c>
      <c r="BE198" s="236">
        <f>IF(N198="základní",J198,0)</f>
        <v>0</v>
      </c>
      <c r="BF198" s="236">
        <f>IF(N198="snížená",J198,0)</f>
        <v>0</v>
      </c>
      <c r="BG198" s="236">
        <f>IF(N198="zákl. přenesená",J198,0)</f>
        <v>0</v>
      </c>
      <c r="BH198" s="236">
        <f>IF(N198="sníž. přenesená",J198,0)</f>
        <v>0</v>
      </c>
      <c r="BI198" s="236">
        <f>IF(N198="nulová",J198,0)</f>
        <v>0</v>
      </c>
      <c r="BJ198" s="17" t="s">
        <v>87</v>
      </c>
      <c r="BK198" s="236">
        <f>ROUND(I198*H198,2)</f>
        <v>0</v>
      </c>
      <c r="BL198" s="17" t="s">
        <v>273</v>
      </c>
      <c r="BM198" s="235" t="s">
        <v>402</v>
      </c>
    </row>
    <row r="199" s="12" customFormat="1">
      <c r="B199" s="237"/>
      <c r="C199" s="238"/>
      <c r="D199" s="239" t="s">
        <v>148</v>
      </c>
      <c r="E199" s="240" t="s">
        <v>1</v>
      </c>
      <c r="F199" s="241" t="s">
        <v>403</v>
      </c>
      <c r="G199" s="238"/>
      <c r="H199" s="240" t="s">
        <v>1</v>
      </c>
      <c r="I199" s="242"/>
      <c r="J199" s="238"/>
      <c r="K199" s="238"/>
      <c r="L199" s="243"/>
      <c r="M199" s="244"/>
      <c r="N199" s="245"/>
      <c r="O199" s="245"/>
      <c r="P199" s="245"/>
      <c r="Q199" s="245"/>
      <c r="R199" s="245"/>
      <c r="S199" s="245"/>
      <c r="T199" s="246"/>
      <c r="AT199" s="247" t="s">
        <v>148</v>
      </c>
      <c r="AU199" s="247" t="s">
        <v>87</v>
      </c>
      <c r="AV199" s="12" t="s">
        <v>87</v>
      </c>
      <c r="AW199" s="12" t="s">
        <v>36</v>
      </c>
      <c r="AX199" s="12" t="s">
        <v>79</v>
      </c>
      <c r="AY199" s="247" t="s">
        <v>138</v>
      </c>
    </row>
    <row r="200" s="13" customFormat="1">
      <c r="B200" s="248"/>
      <c r="C200" s="249"/>
      <c r="D200" s="239" t="s">
        <v>148</v>
      </c>
      <c r="E200" s="250" t="s">
        <v>1</v>
      </c>
      <c r="F200" s="251" t="s">
        <v>394</v>
      </c>
      <c r="G200" s="249"/>
      <c r="H200" s="252">
        <v>39.512</v>
      </c>
      <c r="I200" s="253"/>
      <c r="J200" s="249"/>
      <c r="K200" s="249"/>
      <c r="L200" s="254"/>
      <c r="M200" s="255"/>
      <c r="N200" s="256"/>
      <c r="O200" s="256"/>
      <c r="P200" s="256"/>
      <c r="Q200" s="256"/>
      <c r="R200" s="256"/>
      <c r="S200" s="256"/>
      <c r="T200" s="257"/>
      <c r="AT200" s="258" t="s">
        <v>148</v>
      </c>
      <c r="AU200" s="258" t="s">
        <v>87</v>
      </c>
      <c r="AV200" s="13" t="s">
        <v>89</v>
      </c>
      <c r="AW200" s="13" t="s">
        <v>36</v>
      </c>
      <c r="AX200" s="13" t="s">
        <v>79</v>
      </c>
      <c r="AY200" s="258" t="s">
        <v>138</v>
      </c>
    </row>
    <row r="201" s="14" customFormat="1">
      <c r="B201" s="259"/>
      <c r="C201" s="260"/>
      <c r="D201" s="239" t="s">
        <v>148</v>
      </c>
      <c r="E201" s="261" t="s">
        <v>1</v>
      </c>
      <c r="F201" s="262" t="s">
        <v>151</v>
      </c>
      <c r="G201" s="260"/>
      <c r="H201" s="263">
        <v>39.512</v>
      </c>
      <c r="I201" s="264"/>
      <c r="J201" s="260"/>
      <c r="K201" s="260"/>
      <c r="L201" s="265"/>
      <c r="M201" s="266"/>
      <c r="N201" s="267"/>
      <c r="O201" s="267"/>
      <c r="P201" s="267"/>
      <c r="Q201" s="267"/>
      <c r="R201" s="267"/>
      <c r="S201" s="267"/>
      <c r="T201" s="268"/>
      <c r="AT201" s="269" t="s">
        <v>148</v>
      </c>
      <c r="AU201" s="269" t="s">
        <v>87</v>
      </c>
      <c r="AV201" s="14" t="s">
        <v>147</v>
      </c>
      <c r="AW201" s="14" t="s">
        <v>36</v>
      </c>
      <c r="AX201" s="14" t="s">
        <v>87</v>
      </c>
      <c r="AY201" s="269" t="s">
        <v>138</v>
      </c>
    </row>
    <row r="202" s="1" customFormat="1" ht="24" customHeight="1">
      <c r="B202" s="38"/>
      <c r="C202" s="272" t="s">
        <v>226</v>
      </c>
      <c r="D202" s="272" t="s">
        <v>182</v>
      </c>
      <c r="E202" s="273" t="s">
        <v>404</v>
      </c>
      <c r="F202" s="274" t="s">
        <v>405</v>
      </c>
      <c r="G202" s="275" t="s">
        <v>144</v>
      </c>
      <c r="H202" s="276">
        <v>39</v>
      </c>
      <c r="I202" s="277"/>
      <c r="J202" s="278">
        <f>ROUND(I202*H202,2)</f>
        <v>0</v>
      </c>
      <c r="K202" s="274" t="s">
        <v>145</v>
      </c>
      <c r="L202" s="43"/>
      <c r="M202" s="279" t="s">
        <v>1</v>
      </c>
      <c r="N202" s="280" t="s">
        <v>44</v>
      </c>
      <c r="O202" s="86"/>
      <c r="P202" s="233">
        <f>O202*H202</f>
        <v>0</v>
      </c>
      <c r="Q202" s="233">
        <v>0</v>
      </c>
      <c r="R202" s="233">
        <f>Q202*H202</f>
        <v>0</v>
      </c>
      <c r="S202" s="233">
        <v>0</v>
      </c>
      <c r="T202" s="234">
        <f>S202*H202</f>
        <v>0</v>
      </c>
      <c r="AR202" s="235" t="s">
        <v>273</v>
      </c>
      <c r="AT202" s="235" t="s">
        <v>182</v>
      </c>
      <c r="AU202" s="235" t="s">
        <v>87</v>
      </c>
      <c r="AY202" s="17" t="s">
        <v>138</v>
      </c>
      <c r="BE202" s="236">
        <f>IF(N202="základní",J202,0)</f>
        <v>0</v>
      </c>
      <c r="BF202" s="236">
        <f>IF(N202="snížená",J202,0)</f>
        <v>0</v>
      </c>
      <c r="BG202" s="236">
        <f>IF(N202="zákl. přenesená",J202,0)</f>
        <v>0</v>
      </c>
      <c r="BH202" s="236">
        <f>IF(N202="sníž. přenesená",J202,0)</f>
        <v>0</v>
      </c>
      <c r="BI202" s="236">
        <f>IF(N202="nulová",J202,0)</f>
        <v>0</v>
      </c>
      <c r="BJ202" s="17" t="s">
        <v>87</v>
      </c>
      <c r="BK202" s="236">
        <f>ROUND(I202*H202,2)</f>
        <v>0</v>
      </c>
      <c r="BL202" s="17" t="s">
        <v>273</v>
      </c>
      <c r="BM202" s="235" t="s">
        <v>406</v>
      </c>
    </row>
    <row r="203" s="12" customFormat="1">
      <c r="B203" s="237"/>
      <c r="C203" s="238"/>
      <c r="D203" s="239" t="s">
        <v>148</v>
      </c>
      <c r="E203" s="240" t="s">
        <v>1</v>
      </c>
      <c r="F203" s="241" t="s">
        <v>407</v>
      </c>
      <c r="G203" s="238"/>
      <c r="H203" s="240" t="s">
        <v>1</v>
      </c>
      <c r="I203" s="242"/>
      <c r="J203" s="238"/>
      <c r="K203" s="238"/>
      <c r="L203" s="243"/>
      <c r="M203" s="244"/>
      <c r="N203" s="245"/>
      <c r="O203" s="245"/>
      <c r="P203" s="245"/>
      <c r="Q203" s="245"/>
      <c r="R203" s="245"/>
      <c r="S203" s="245"/>
      <c r="T203" s="246"/>
      <c r="AT203" s="247" t="s">
        <v>148</v>
      </c>
      <c r="AU203" s="247" t="s">
        <v>87</v>
      </c>
      <c r="AV203" s="12" t="s">
        <v>87</v>
      </c>
      <c r="AW203" s="12" t="s">
        <v>36</v>
      </c>
      <c r="AX203" s="12" t="s">
        <v>79</v>
      </c>
      <c r="AY203" s="247" t="s">
        <v>138</v>
      </c>
    </row>
    <row r="204" s="13" customFormat="1">
      <c r="B204" s="248"/>
      <c r="C204" s="249"/>
      <c r="D204" s="239" t="s">
        <v>148</v>
      </c>
      <c r="E204" s="250" t="s">
        <v>1</v>
      </c>
      <c r="F204" s="251" t="s">
        <v>408</v>
      </c>
      <c r="G204" s="249"/>
      <c r="H204" s="252">
        <v>39</v>
      </c>
      <c r="I204" s="253"/>
      <c r="J204" s="249"/>
      <c r="K204" s="249"/>
      <c r="L204" s="254"/>
      <c r="M204" s="255"/>
      <c r="N204" s="256"/>
      <c r="O204" s="256"/>
      <c r="P204" s="256"/>
      <c r="Q204" s="256"/>
      <c r="R204" s="256"/>
      <c r="S204" s="256"/>
      <c r="T204" s="257"/>
      <c r="AT204" s="258" t="s">
        <v>148</v>
      </c>
      <c r="AU204" s="258" t="s">
        <v>87</v>
      </c>
      <c r="AV204" s="13" t="s">
        <v>89</v>
      </c>
      <c r="AW204" s="13" t="s">
        <v>36</v>
      </c>
      <c r="AX204" s="13" t="s">
        <v>79</v>
      </c>
      <c r="AY204" s="258" t="s">
        <v>138</v>
      </c>
    </row>
    <row r="205" s="14" customFormat="1">
      <c r="B205" s="259"/>
      <c r="C205" s="260"/>
      <c r="D205" s="239" t="s">
        <v>148</v>
      </c>
      <c r="E205" s="261" t="s">
        <v>1</v>
      </c>
      <c r="F205" s="262" t="s">
        <v>151</v>
      </c>
      <c r="G205" s="260"/>
      <c r="H205" s="263">
        <v>39</v>
      </c>
      <c r="I205" s="264"/>
      <c r="J205" s="260"/>
      <c r="K205" s="260"/>
      <c r="L205" s="265"/>
      <c r="M205" s="266"/>
      <c r="N205" s="267"/>
      <c r="O205" s="267"/>
      <c r="P205" s="267"/>
      <c r="Q205" s="267"/>
      <c r="R205" s="267"/>
      <c r="S205" s="267"/>
      <c r="T205" s="268"/>
      <c r="AT205" s="269" t="s">
        <v>148</v>
      </c>
      <c r="AU205" s="269" t="s">
        <v>87</v>
      </c>
      <c r="AV205" s="14" t="s">
        <v>147</v>
      </c>
      <c r="AW205" s="14" t="s">
        <v>36</v>
      </c>
      <c r="AX205" s="14" t="s">
        <v>87</v>
      </c>
      <c r="AY205" s="269" t="s">
        <v>138</v>
      </c>
    </row>
    <row r="206" s="1" customFormat="1" ht="24" customHeight="1">
      <c r="B206" s="38"/>
      <c r="C206" s="272" t="s">
        <v>409</v>
      </c>
      <c r="D206" s="272" t="s">
        <v>182</v>
      </c>
      <c r="E206" s="273" t="s">
        <v>281</v>
      </c>
      <c r="F206" s="274" t="s">
        <v>282</v>
      </c>
      <c r="G206" s="275" t="s">
        <v>144</v>
      </c>
      <c r="H206" s="276">
        <v>1672</v>
      </c>
      <c r="I206" s="277"/>
      <c r="J206" s="278">
        <f>ROUND(I206*H206,2)</f>
        <v>0</v>
      </c>
      <c r="K206" s="274" t="s">
        <v>145</v>
      </c>
      <c r="L206" s="43"/>
      <c r="M206" s="279" t="s">
        <v>1</v>
      </c>
      <c r="N206" s="280" t="s">
        <v>44</v>
      </c>
      <c r="O206" s="86"/>
      <c r="P206" s="233">
        <f>O206*H206</f>
        <v>0</v>
      </c>
      <c r="Q206" s="233">
        <v>0</v>
      </c>
      <c r="R206" s="233">
        <f>Q206*H206</f>
        <v>0</v>
      </c>
      <c r="S206" s="233">
        <v>0</v>
      </c>
      <c r="T206" s="234">
        <f>S206*H206</f>
        <v>0</v>
      </c>
      <c r="AR206" s="235" t="s">
        <v>273</v>
      </c>
      <c r="AT206" s="235" t="s">
        <v>182</v>
      </c>
      <c r="AU206" s="235" t="s">
        <v>87</v>
      </c>
      <c r="AY206" s="17" t="s">
        <v>138</v>
      </c>
      <c r="BE206" s="236">
        <f>IF(N206="základní",J206,0)</f>
        <v>0</v>
      </c>
      <c r="BF206" s="236">
        <f>IF(N206="snížená",J206,0)</f>
        <v>0</v>
      </c>
      <c r="BG206" s="236">
        <f>IF(N206="zákl. přenesená",J206,0)</f>
        <v>0</v>
      </c>
      <c r="BH206" s="236">
        <f>IF(N206="sníž. přenesená",J206,0)</f>
        <v>0</v>
      </c>
      <c r="BI206" s="236">
        <f>IF(N206="nulová",J206,0)</f>
        <v>0</v>
      </c>
      <c r="BJ206" s="17" t="s">
        <v>87</v>
      </c>
      <c r="BK206" s="236">
        <f>ROUND(I206*H206,2)</f>
        <v>0</v>
      </c>
      <c r="BL206" s="17" t="s">
        <v>273</v>
      </c>
      <c r="BM206" s="235" t="s">
        <v>410</v>
      </c>
    </row>
    <row r="207" s="1" customFormat="1">
      <c r="B207" s="38"/>
      <c r="C207" s="39"/>
      <c r="D207" s="239" t="s">
        <v>172</v>
      </c>
      <c r="E207" s="39"/>
      <c r="F207" s="270" t="s">
        <v>411</v>
      </c>
      <c r="G207" s="39"/>
      <c r="H207" s="39"/>
      <c r="I207" s="139"/>
      <c r="J207" s="39"/>
      <c r="K207" s="39"/>
      <c r="L207" s="43"/>
      <c r="M207" s="271"/>
      <c r="N207" s="86"/>
      <c r="O207" s="86"/>
      <c r="P207" s="86"/>
      <c r="Q207" s="86"/>
      <c r="R207" s="86"/>
      <c r="S207" s="86"/>
      <c r="T207" s="87"/>
      <c r="AT207" s="17" t="s">
        <v>172</v>
      </c>
      <c r="AU207" s="17" t="s">
        <v>87</v>
      </c>
    </row>
    <row r="208" s="12" customFormat="1">
      <c r="B208" s="237"/>
      <c r="C208" s="238"/>
      <c r="D208" s="239" t="s">
        <v>148</v>
      </c>
      <c r="E208" s="240" t="s">
        <v>1</v>
      </c>
      <c r="F208" s="241" t="s">
        <v>412</v>
      </c>
      <c r="G208" s="238"/>
      <c r="H208" s="240" t="s">
        <v>1</v>
      </c>
      <c r="I208" s="242"/>
      <c r="J208" s="238"/>
      <c r="K208" s="238"/>
      <c r="L208" s="243"/>
      <c r="M208" s="244"/>
      <c r="N208" s="245"/>
      <c r="O208" s="245"/>
      <c r="P208" s="245"/>
      <c r="Q208" s="245"/>
      <c r="R208" s="245"/>
      <c r="S208" s="245"/>
      <c r="T208" s="246"/>
      <c r="AT208" s="247" t="s">
        <v>148</v>
      </c>
      <c r="AU208" s="247" t="s">
        <v>87</v>
      </c>
      <c r="AV208" s="12" t="s">
        <v>87</v>
      </c>
      <c r="AW208" s="12" t="s">
        <v>36</v>
      </c>
      <c r="AX208" s="12" t="s">
        <v>79</v>
      </c>
      <c r="AY208" s="247" t="s">
        <v>138</v>
      </c>
    </row>
    <row r="209" s="13" customFormat="1">
      <c r="B209" s="248"/>
      <c r="C209" s="249"/>
      <c r="D209" s="239" t="s">
        <v>148</v>
      </c>
      <c r="E209" s="250" t="s">
        <v>1</v>
      </c>
      <c r="F209" s="251" t="s">
        <v>384</v>
      </c>
      <c r="G209" s="249"/>
      <c r="H209" s="252">
        <v>1672</v>
      </c>
      <c r="I209" s="253"/>
      <c r="J209" s="249"/>
      <c r="K209" s="249"/>
      <c r="L209" s="254"/>
      <c r="M209" s="255"/>
      <c r="N209" s="256"/>
      <c r="O209" s="256"/>
      <c r="P209" s="256"/>
      <c r="Q209" s="256"/>
      <c r="R209" s="256"/>
      <c r="S209" s="256"/>
      <c r="T209" s="257"/>
      <c r="AT209" s="258" t="s">
        <v>148</v>
      </c>
      <c r="AU209" s="258" t="s">
        <v>87</v>
      </c>
      <c r="AV209" s="13" t="s">
        <v>89</v>
      </c>
      <c r="AW209" s="13" t="s">
        <v>36</v>
      </c>
      <c r="AX209" s="13" t="s">
        <v>79</v>
      </c>
      <c r="AY209" s="258" t="s">
        <v>138</v>
      </c>
    </row>
    <row r="210" s="14" customFormat="1">
      <c r="B210" s="259"/>
      <c r="C210" s="260"/>
      <c r="D210" s="239" t="s">
        <v>148</v>
      </c>
      <c r="E210" s="261" t="s">
        <v>1</v>
      </c>
      <c r="F210" s="262" t="s">
        <v>151</v>
      </c>
      <c r="G210" s="260"/>
      <c r="H210" s="263">
        <v>1672</v>
      </c>
      <c r="I210" s="264"/>
      <c r="J210" s="260"/>
      <c r="K210" s="260"/>
      <c r="L210" s="265"/>
      <c r="M210" s="266"/>
      <c r="N210" s="267"/>
      <c r="O210" s="267"/>
      <c r="P210" s="267"/>
      <c r="Q210" s="267"/>
      <c r="R210" s="267"/>
      <c r="S210" s="267"/>
      <c r="T210" s="268"/>
      <c r="AT210" s="269" t="s">
        <v>148</v>
      </c>
      <c r="AU210" s="269" t="s">
        <v>87</v>
      </c>
      <c r="AV210" s="14" t="s">
        <v>147</v>
      </c>
      <c r="AW210" s="14" t="s">
        <v>36</v>
      </c>
      <c r="AX210" s="14" t="s">
        <v>87</v>
      </c>
      <c r="AY210" s="269" t="s">
        <v>138</v>
      </c>
    </row>
    <row r="211" s="1" customFormat="1" ht="24" customHeight="1">
      <c r="B211" s="38"/>
      <c r="C211" s="272" t="s">
        <v>230</v>
      </c>
      <c r="D211" s="272" t="s">
        <v>182</v>
      </c>
      <c r="E211" s="273" t="s">
        <v>413</v>
      </c>
      <c r="F211" s="274" t="s">
        <v>414</v>
      </c>
      <c r="G211" s="275" t="s">
        <v>144</v>
      </c>
      <c r="H211" s="276">
        <v>238.50999999999999</v>
      </c>
      <c r="I211" s="277"/>
      <c r="J211" s="278">
        <f>ROUND(I211*H211,2)</f>
        <v>0</v>
      </c>
      <c r="K211" s="274" t="s">
        <v>145</v>
      </c>
      <c r="L211" s="43"/>
      <c r="M211" s="279" t="s">
        <v>1</v>
      </c>
      <c r="N211" s="280" t="s">
        <v>44</v>
      </c>
      <c r="O211" s="86"/>
      <c r="P211" s="233">
        <f>O211*H211</f>
        <v>0</v>
      </c>
      <c r="Q211" s="233">
        <v>0</v>
      </c>
      <c r="R211" s="233">
        <f>Q211*H211</f>
        <v>0</v>
      </c>
      <c r="S211" s="233">
        <v>0</v>
      </c>
      <c r="T211" s="234">
        <f>S211*H211</f>
        <v>0</v>
      </c>
      <c r="AR211" s="235" t="s">
        <v>273</v>
      </c>
      <c r="AT211" s="235" t="s">
        <v>182</v>
      </c>
      <c r="AU211" s="235" t="s">
        <v>87</v>
      </c>
      <c r="AY211" s="17" t="s">
        <v>138</v>
      </c>
      <c r="BE211" s="236">
        <f>IF(N211="základní",J211,0)</f>
        <v>0</v>
      </c>
      <c r="BF211" s="236">
        <f>IF(N211="snížená",J211,0)</f>
        <v>0</v>
      </c>
      <c r="BG211" s="236">
        <f>IF(N211="zákl. přenesená",J211,0)</f>
        <v>0</v>
      </c>
      <c r="BH211" s="236">
        <f>IF(N211="sníž. přenesená",J211,0)</f>
        <v>0</v>
      </c>
      <c r="BI211" s="236">
        <f>IF(N211="nulová",J211,0)</f>
        <v>0</v>
      </c>
      <c r="BJ211" s="17" t="s">
        <v>87</v>
      </c>
      <c r="BK211" s="236">
        <f>ROUND(I211*H211,2)</f>
        <v>0</v>
      </c>
      <c r="BL211" s="17" t="s">
        <v>273</v>
      </c>
      <c r="BM211" s="235" t="s">
        <v>415</v>
      </c>
    </row>
    <row r="212" s="12" customFormat="1">
      <c r="B212" s="237"/>
      <c r="C212" s="238"/>
      <c r="D212" s="239" t="s">
        <v>148</v>
      </c>
      <c r="E212" s="240" t="s">
        <v>1</v>
      </c>
      <c r="F212" s="241" t="s">
        <v>416</v>
      </c>
      <c r="G212" s="238"/>
      <c r="H212" s="240" t="s">
        <v>1</v>
      </c>
      <c r="I212" s="242"/>
      <c r="J212" s="238"/>
      <c r="K212" s="238"/>
      <c r="L212" s="243"/>
      <c r="M212" s="244"/>
      <c r="N212" s="245"/>
      <c r="O212" s="245"/>
      <c r="P212" s="245"/>
      <c r="Q212" s="245"/>
      <c r="R212" s="245"/>
      <c r="S212" s="245"/>
      <c r="T212" s="246"/>
      <c r="AT212" s="247" t="s">
        <v>148</v>
      </c>
      <c r="AU212" s="247" t="s">
        <v>87</v>
      </c>
      <c r="AV212" s="12" t="s">
        <v>87</v>
      </c>
      <c r="AW212" s="12" t="s">
        <v>36</v>
      </c>
      <c r="AX212" s="12" t="s">
        <v>79</v>
      </c>
      <c r="AY212" s="247" t="s">
        <v>138</v>
      </c>
    </row>
    <row r="213" s="13" customFormat="1">
      <c r="B213" s="248"/>
      <c r="C213" s="249"/>
      <c r="D213" s="239" t="s">
        <v>148</v>
      </c>
      <c r="E213" s="250" t="s">
        <v>1</v>
      </c>
      <c r="F213" s="251" t="s">
        <v>396</v>
      </c>
      <c r="G213" s="249"/>
      <c r="H213" s="252">
        <v>198.99799999999999</v>
      </c>
      <c r="I213" s="253"/>
      <c r="J213" s="249"/>
      <c r="K213" s="249"/>
      <c r="L213" s="254"/>
      <c r="M213" s="255"/>
      <c r="N213" s="256"/>
      <c r="O213" s="256"/>
      <c r="P213" s="256"/>
      <c r="Q213" s="256"/>
      <c r="R213" s="256"/>
      <c r="S213" s="256"/>
      <c r="T213" s="257"/>
      <c r="AT213" s="258" t="s">
        <v>148</v>
      </c>
      <c r="AU213" s="258" t="s">
        <v>87</v>
      </c>
      <c r="AV213" s="13" t="s">
        <v>89</v>
      </c>
      <c r="AW213" s="13" t="s">
        <v>36</v>
      </c>
      <c r="AX213" s="13" t="s">
        <v>79</v>
      </c>
      <c r="AY213" s="258" t="s">
        <v>138</v>
      </c>
    </row>
    <row r="214" s="12" customFormat="1">
      <c r="B214" s="237"/>
      <c r="C214" s="238"/>
      <c r="D214" s="239" t="s">
        <v>148</v>
      </c>
      <c r="E214" s="240" t="s">
        <v>1</v>
      </c>
      <c r="F214" s="241" t="s">
        <v>393</v>
      </c>
      <c r="G214" s="238"/>
      <c r="H214" s="240" t="s">
        <v>1</v>
      </c>
      <c r="I214" s="242"/>
      <c r="J214" s="238"/>
      <c r="K214" s="238"/>
      <c r="L214" s="243"/>
      <c r="M214" s="244"/>
      <c r="N214" s="245"/>
      <c r="O214" s="245"/>
      <c r="P214" s="245"/>
      <c r="Q214" s="245"/>
      <c r="R214" s="245"/>
      <c r="S214" s="245"/>
      <c r="T214" s="246"/>
      <c r="AT214" s="247" t="s">
        <v>148</v>
      </c>
      <c r="AU214" s="247" t="s">
        <v>87</v>
      </c>
      <c r="AV214" s="12" t="s">
        <v>87</v>
      </c>
      <c r="AW214" s="12" t="s">
        <v>36</v>
      </c>
      <c r="AX214" s="12" t="s">
        <v>79</v>
      </c>
      <c r="AY214" s="247" t="s">
        <v>138</v>
      </c>
    </row>
    <row r="215" s="13" customFormat="1">
      <c r="B215" s="248"/>
      <c r="C215" s="249"/>
      <c r="D215" s="239" t="s">
        <v>148</v>
      </c>
      <c r="E215" s="250" t="s">
        <v>1</v>
      </c>
      <c r="F215" s="251" t="s">
        <v>394</v>
      </c>
      <c r="G215" s="249"/>
      <c r="H215" s="252">
        <v>39.512</v>
      </c>
      <c r="I215" s="253"/>
      <c r="J215" s="249"/>
      <c r="K215" s="249"/>
      <c r="L215" s="254"/>
      <c r="M215" s="255"/>
      <c r="N215" s="256"/>
      <c r="O215" s="256"/>
      <c r="P215" s="256"/>
      <c r="Q215" s="256"/>
      <c r="R215" s="256"/>
      <c r="S215" s="256"/>
      <c r="T215" s="257"/>
      <c r="AT215" s="258" t="s">
        <v>148</v>
      </c>
      <c r="AU215" s="258" t="s">
        <v>87</v>
      </c>
      <c r="AV215" s="13" t="s">
        <v>89</v>
      </c>
      <c r="AW215" s="13" t="s">
        <v>36</v>
      </c>
      <c r="AX215" s="13" t="s">
        <v>79</v>
      </c>
      <c r="AY215" s="258" t="s">
        <v>138</v>
      </c>
    </row>
    <row r="216" s="14" customFormat="1">
      <c r="B216" s="259"/>
      <c r="C216" s="260"/>
      <c r="D216" s="239" t="s">
        <v>148</v>
      </c>
      <c r="E216" s="261" t="s">
        <v>1</v>
      </c>
      <c r="F216" s="262" t="s">
        <v>151</v>
      </c>
      <c r="G216" s="260"/>
      <c r="H216" s="263">
        <v>238.50999999999999</v>
      </c>
      <c r="I216" s="264"/>
      <c r="J216" s="260"/>
      <c r="K216" s="260"/>
      <c r="L216" s="265"/>
      <c r="M216" s="266"/>
      <c r="N216" s="267"/>
      <c r="O216" s="267"/>
      <c r="P216" s="267"/>
      <c r="Q216" s="267"/>
      <c r="R216" s="267"/>
      <c r="S216" s="267"/>
      <c r="T216" s="268"/>
      <c r="AT216" s="269" t="s">
        <v>148</v>
      </c>
      <c r="AU216" s="269" t="s">
        <v>87</v>
      </c>
      <c r="AV216" s="14" t="s">
        <v>147</v>
      </c>
      <c r="AW216" s="14" t="s">
        <v>36</v>
      </c>
      <c r="AX216" s="14" t="s">
        <v>87</v>
      </c>
      <c r="AY216" s="269" t="s">
        <v>138</v>
      </c>
    </row>
    <row r="217" s="1" customFormat="1" ht="24" customHeight="1">
      <c r="B217" s="38"/>
      <c r="C217" s="272" t="s">
        <v>399</v>
      </c>
      <c r="D217" s="272" t="s">
        <v>182</v>
      </c>
      <c r="E217" s="273" t="s">
        <v>417</v>
      </c>
      <c r="F217" s="274" t="s">
        <v>418</v>
      </c>
      <c r="G217" s="275" t="s">
        <v>170</v>
      </c>
      <c r="H217" s="276">
        <v>4</v>
      </c>
      <c r="I217" s="277"/>
      <c r="J217" s="278">
        <f>ROUND(I217*H217,2)</f>
        <v>0</v>
      </c>
      <c r="K217" s="274" t="s">
        <v>145</v>
      </c>
      <c r="L217" s="43"/>
      <c r="M217" s="279" t="s">
        <v>1</v>
      </c>
      <c r="N217" s="280" t="s">
        <v>44</v>
      </c>
      <c r="O217" s="86"/>
      <c r="P217" s="233">
        <f>O217*H217</f>
        <v>0</v>
      </c>
      <c r="Q217" s="233">
        <v>0</v>
      </c>
      <c r="R217" s="233">
        <f>Q217*H217</f>
        <v>0</v>
      </c>
      <c r="S217" s="233">
        <v>0</v>
      </c>
      <c r="T217" s="234">
        <f>S217*H217</f>
        <v>0</v>
      </c>
      <c r="AR217" s="235" t="s">
        <v>273</v>
      </c>
      <c r="AT217" s="235" t="s">
        <v>182</v>
      </c>
      <c r="AU217" s="235" t="s">
        <v>87</v>
      </c>
      <c r="AY217" s="17" t="s">
        <v>138</v>
      </c>
      <c r="BE217" s="236">
        <f>IF(N217="základní",J217,0)</f>
        <v>0</v>
      </c>
      <c r="BF217" s="236">
        <f>IF(N217="snížená",J217,0)</f>
        <v>0</v>
      </c>
      <c r="BG217" s="236">
        <f>IF(N217="zákl. přenesená",J217,0)</f>
        <v>0</v>
      </c>
      <c r="BH217" s="236">
        <f>IF(N217="sníž. přenesená",J217,0)</f>
        <v>0</v>
      </c>
      <c r="BI217" s="236">
        <f>IF(N217="nulová",J217,0)</f>
        <v>0</v>
      </c>
      <c r="BJ217" s="17" t="s">
        <v>87</v>
      </c>
      <c r="BK217" s="236">
        <f>ROUND(I217*H217,2)</f>
        <v>0</v>
      </c>
      <c r="BL217" s="17" t="s">
        <v>273</v>
      </c>
      <c r="BM217" s="235" t="s">
        <v>419</v>
      </c>
    </row>
    <row r="218" s="12" customFormat="1">
      <c r="B218" s="237"/>
      <c r="C218" s="238"/>
      <c r="D218" s="239" t="s">
        <v>148</v>
      </c>
      <c r="E218" s="240" t="s">
        <v>1</v>
      </c>
      <c r="F218" s="241" t="s">
        <v>420</v>
      </c>
      <c r="G218" s="238"/>
      <c r="H218" s="240" t="s">
        <v>1</v>
      </c>
      <c r="I218" s="242"/>
      <c r="J218" s="238"/>
      <c r="K218" s="238"/>
      <c r="L218" s="243"/>
      <c r="M218" s="244"/>
      <c r="N218" s="245"/>
      <c r="O218" s="245"/>
      <c r="P218" s="245"/>
      <c r="Q218" s="245"/>
      <c r="R218" s="245"/>
      <c r="S218" s="245"/>
      <c r="T218" s="246"/>
      <c r="AT218" s="247" t="s">
        <v>148</v>
      </c>
      <c r="AU218" s="247" t="s">
        <v>87</v>
      </c>
      <c r="AV218" s="12" t="s">
        <v>87</v>
      </c>
      <c r="AW218" s="12" t="s">
        <v>36</v>
      </c>
      <c r="AX218" s="12" t="s">
        <v>79</v>
      </c>
      <c r="AY218" s="247" t="s">
        <v>138</v>
      </c>
    </row>
    <row r="219" s="13" customFormat="1">
      <c r="B219" s="248"/>
      <c r="C219" s="249"/>
      <c r="D219" s="239" t="s">
        <v>148</v>
      </c>
      <c r="E219" s="250" t="s">
        <v>1</v>
      </c>
      <c r="F219" s="251" t="s">
        <v>89</v>
      </c>
      <c r="G219" s="249"/>
      <c r="H219" s="252">
        <v>2</v>
      </c>
      <c r="I219" s="253"/>
      <c r="J219" s="249"/>
      <c r="K219" s="249"/>
      <c r="L219" s="254"/>
      <c r="M219" s="255"/>
      <c r="N219" s="256"/>
      <c r="O219" s="256"/>
      <c r="P219" s="256"/>
      <c r="Q219" s="256"/>
      <c r="R219" s="256"/>
      <c r="S219" s="256"/>
      <c r="T219" s="257"/>
      <c r="AT219" s="258" t="s">
        <v>148</v>
      </c>
      <c r="AU219" s="258" t="s">
        <v>87</v>
      </c>
      <c r="AV219" s="13" t="s">
        <v>89</v>
      </c>
      <c r="AW219" s="13" t="s">
        <v>36</v>
      </c>
      <c r="AX219" s="13" t="s">
        <v>79</v>
      </c>
      <c r="AY219" s="258" t="s">
        <v>138</v>
      </c>
    </row>
    <row r="220" s="12" customFormat="1">
      <c r="B220" s="237"/>
      <c r="C220" s="238"/>
      <c r="D220" s="239" t="s">
        <v>148</v>
      </c>
      <c r="E220" s="240" t="s">
        <v>1</v>
      </c>
      <c r="F220" s="241" t="s">
        <v>421</v>
      </c>
      <c r="G220" s="238"/>
      <c r="H220" s="240" t="s">
        <v>1</v>
      </c>
      <c r="I220" s="242"/>
      <c r="J220" s="238"/>
      <c r="K220" s="238"/>
      <c r="L220" s="243"/>
      <c r="M220" s="244"/>
      <c r="N220" s="245"/>
      <c r="O220" s="245"/>
      <c r="P220" s="245"/>
      <c r="Q220" s="245"/>
      <c r="R220" s="245"/>
      <c r="S220" s="245"/>
      <c r="T220" s="246"/>
      <c r="AT220" s="247" t="s">
        <v>148</v>
      </c>
      <c r="AU220" s="247" t="s">
        <v>87</v>
      </c>
      <c r="AV220" s="12" t="s">
        <v>87</v>
      </c>
      <c r="AW220" s="12" t="s">
        <v>36</v>
      </c>
      <c r="AX220" s="12" t="s">
        <v>79</v>
      </c>
      <c r="AY220" s="247" t="s">
        <v>138</v>
      </c>
    </row>
    <row r="221" s="13" customFormat="1">
      <c r="B221" s="248"/>
      <c r="C221" s="249"/>
      <c r="D221" s="239" t="s">
        <v>148</v>
      </c>
      <c r="E221" s="250" t="s">
        <v>1</v>
      </c>
      <c r="F221" s="251" t="s">
        <v>89</v>
      </c>
      <c r="G221" s="249"/>
      <c r="H221" s="252">
        <v>2</v>
      </c>
      <c r="I221" s="253"/>
      <c r="J221" s="249"/>
      <c r="K221" s="249"/>
      <c r="L221" s="254"/>
      <c r="M221" s="255"/>
      <c r="N221" s="256"/>
      <c r="O221" s="256"/>
      <c r="P221" s="256"/>
      <c r="Q221" s="256"/>
      <c r="R221" s="256"/>
      <c r="S221" s="256"/>
      <c r="T221" s="257"/>
      <c r="AT221" s="258" t="s">
        <v>148</v>
      </c>
      <c r="AU221" s="258" t="s">
        <v>87</v>
      </c>
      <c r="AV221" s="13" t="s">
        <v>89</v>
      </c>
      <c r="AW221" s="13" t="s">
        <v>36</v>
      </c>
      <c r="AX221" s="13" t="s">
        <v>79</v>
      </c>
      <c r="AY221" s="258" t="s">
        <v>138</v>
      </c>
    </row>
    <row r="222" s="14" customFormat="1">
      <c r="B222" s="259"/>
      <c r="C222" s="260"/>
      <c r="D222" s="239" t="s">
        <v>148</v>
      </c>
      <c r="E222" s="261" t="s">
        <v>1</v>
      </c>
      <c r="F222" s="262" t="s">
        <v>151</v>
      </c>
      <c r="G222" s="260"/>
      <c r="H222" s="263">
        <v>4</v>
      </c>
      <c r="I222" s="264"/>
      <c r="J222" s="260"/>
      <c r="K222" s="260"/>
      <c r="L222" s="265"/>
      <c r="M222" s="266"/>
      <c r="N222" s="267"/>
      <c r="O222" s="267"/>
      <c r="P222" s="267"/>
      <c r="Q222" s="267"/>
      <c r="R222" s="267"/>
      <c r="S222" s="267"/>
      <c r="T222" s="268"/>
      <c r="AT222" s="269" t="s">
        <v>148</v>
      </c>
      <c r="AU222" s="269" t="s">
        <v>87</v>
      </c>
      <c r="AV222" s="14" t="s">
        <v>147</v>
      </c>
      <c r="AW222" s="14" t="s">
        <v>36</v>
      </c>
      <c r="AX222" s="14" t="s">
        <v>87</v>
      </c>
      <c r="AY222" s="269" t="s">
        <v>138</v>
      </c>
    </row>
    <row r="223" s="1" customFormat="1" ht="16.5" customHeight="1">
      <c r="B223" s="38"/>
      <c r="C223" s="272" t="s">
        <v>235</v>
      </c>
      <c r="D223" s="272" t="s">
        <v>182</v>
      </c>
      <c r="E223" s="273" t="s">
        <v>307</v>
      </c>
      <c r="F223" s="274" t="s">
        <v>308</v>
      </c>
      <c r="G223" s="275" t="s">
        <v>144</v>
      </c>
      <c r="H223" s="276">
        <v>1672</v>
      </c>
      <c r="I223" s="277"/>
      <c r="J223" s="278">
        <f>ROUND(I223*H223,2)</f>
        <v>0</v>
      </c>
      <c r="K223" s="274" t="s">
        <v>1</v>
      </c>
      <c r="L223" s="43"/>
      <c r="M223" s="279" t="s">
        <v>1</v>
      </c>
      <c r="N223" s="280" t="s">
        <v>44</v>
      </c>
      <c r="O223" s="86"/>
      <c r="P223" s="233">
        <f>O223*H223</f>
        <v>0</v>
      </c>
      <c r="Q223" s="233">
        <v>0</v>
      </c>
      <c r="R223" s="233">
        <f>Q223*H223</f>
        <v>0</v>
      </c>
      <c r="S223" s="233">
        <v>0</v>
      </c>
      <c r="T223" s="234">
        <f>S223*H223</f>
        <v>0</v>
      </c>
      <c r="AR223" s="235" t="s">
        <v>273</v>
      </c>
      <c r="AT223" s="235" t="s">
        <v>182</v>
      </c>
      <c r="AU223" s="235" t="s">
        <v>87</v>
      </c>
      <c r="AY223" s="17" t="s">
        <v>138</v>
      </c>
      <c r="BE223" s="236">
        <f>IF(N223="základní",J223,0)</f>
        <v>0</v>
      </c>
      <c r="BF223" s="236">
        <f>IF(N223="snížená",J223,0)</f>
        <v>0</v>
      </c>
      <c r="BG223" s="236">
        <f>IF(N223="zákl. přenesená",J223,0)</f>
        <v>0</v>
      </c>
      <c r="BH223" s="236">
        <f>IF(N223="sníž. přenesená",J223,0)</f>
        <v>0</v>
      </c>
      <c r="BI223" s="236">
        <f>IF(N223="nulová",J223,0)</f>
        <v>0</v>
      </c>
      <c r="BJ223" s="17" t="s">
        <v>87</v>
      </c>
      <c r="BK223" s="236">
        <f>ROUND(I223*H223,2)</f>
        <v>0</v>
      </c>
      <c r="BL223" s="17" t="s">
        <v>273</v>
      </c>
      <c r="BM223" s="235" t="s">
        <v>422</v>
      </c>
    </row>
    <row r="224" s="1" customFormat="1" ht="24" customHeight="1">
      <c r="B224" s="38"/>
      <c r="C224" s="272" t="s">
        <v>423</v>
      </c>
      <c r="D224" s="272" t="s">
        <v>182</v>
      </c>
      <c r="E224" s="273" t="s">
        <v>424</v>
      </c>
      <c r="F224" s="274" t="s">
        <v>425</v>
      </c>
      <c r="G224" s="275" t="s">
        <v>144</v>
      </c>
      <c r="H224" s="276">
        <v>0.219</v>
      </c>
      <c r="I224" s="277"/>
      <c r="J224" s="278">
        <f>ROUND(I224*H224,2)</f>
        <v>0</v>
      </c>
      <c r="K224" s="274" t="s">
        <v>145</v>
      </c>
      <c r="L224" s="43"/>
      <c r="M224" s="279" t="s">
        <v>1</v>
      </c>
      <c r="N224" s="280" t="s">
        <v>44</v>
      </c>
      <c r="O224" s="86"/>
      <c r="P224" s="233">
        <f>O224*H224</f>
        <v>0</v>
      </c>
      <c r="Q224" s="233">
        <v>0</v>
      </c>
      <c r="R224" s="233">
        <f>Q224*H224</f>
        <v>0</v>
      </c>
      <c r="S224" s="233">
        <v>0</v>
      </c>
      <c r="T224" s="234">
        <f>S224*H224</f>
        <v>0</v>
      </c>
      <c r="AR224" s="235" t="s">
        <v>273</v>
      </c>
      <c r="AT224" s="235" t="s">
        <v>182</v>
      </c>
      <c r="AU224" s="235" t="s">
        <v>87</v>
      </c>
      <c r="AY224" s="17" t="s">
        <v>138</v>
      </c>
      <c r="BE224" s="236">
        <f>IF(N224="základní",J224,0)</f>
        <v>0</v>
      </c>
      <c r="BF224" s="236">
        <f>IF(N224="snížená",J224,0)</f>
        <v>0</v>
      </c>
      <c r="BG224" s="236">
        <f>IF(N224="zákl. přenesená",J224,0)</f>
        <v>0</v>
      </c>
      <c r="BH224" s="236">
        <f>IF(N224="sníž. přenesená",J224,0)</f>
        <v>0</v>
      </c>
      <c r="BI224" s="236">
        <f>IF(N224="nulová",J224,0)</f>
        <v>0</v>
      </c>
      <c r="BJ224" s="17" t="s">
        <v>87</v>
      </c>
      <c r="BK224" s="236">
        <f>ROUND(I224*H224,2)</f>
        <v>0</v>
      </c>
      <c r="BL224" s="17" t="s">
        <v>273</v>
      </c>
      <c r="BM224" s="235" t="s">
        <v>426</v>
      </c>
    </row>
    <row r="225" s="1" customFormat="1" ht="24" customHeight="1">
      <c r="B225" s="38"/>
      <c r="C225" s="272" t="s">
        <v>239</v>
      </c>
      <c r="D225" s="272" t="s">
        <v>182</v>
      </c>
      <c r="E225" s="273" t="s">
        <v>427</v>
      </c>
      <c r="F225" s="274" t="s">
        <v>428</v>
      </c>
      <c r="G225" s="275" t="s">
        <v>144</v>
      </c>
      <c r="H225" s="276">
        <v>33</v>
      </c>
      <c r="I225" s="277"/>
      <c r="J225" s="278">
        <f>ROUND(I225*H225,2)</f>
        <v>0</v>
      </c>
      <c r="K225" s="274" t="s">
        <v>145</v>
      </c>
      <c r="L225" s="43"/>
      <c r="M225" s="279" t="s">
        <v>1</v>
      </c>
      <c r="N225" s="280" t="s">
        <v>44</v>
      </c>
      <c r="O225" s="86"/>
      <c r="P225" s="233">
        <f>O225*H225</f>
        <v>0</v>
      </c>
      <c r="Q225" s="233">
        <v>0</v>
      </c>
      <c r="R225" s="233">
        <f>Q225*H225</f>
        <v>0</v>
      </c>
      <c r="S225" s="233">
        <v>0</v>
      </c>
      <c r="T225" s="234">
        <f>S225*H225</f>
        <v>0</v>
      </c>
      <c r="AR225" s="235" t="s">
        <v>273</v>
      </c>
      <c r="AT225" s="235" t="s">
        <v>182</v>
      </c>
      <c r="AU225" s="235" t="s">
        <v>87</v>
      </c>
      <c r="AY225" s="17" t="s">
        <v>138</v>
      </c>
      <c r="BE225" s="236">
        <f>IF(N225="základní",J225,0)</f>
        <v>0</v>
      </c>
      <c r="BF225" s="236">
        <f>IF(N225="snížená",J225,0)</f>
        <v>0</v>
      </c>
      <c r="BG225" s="236">
        <f>IF(N225="zákl. přenesená",J225,0)</f>
        <v>0</v>
      </c>
      <c r="BH225" s="236">
        <f>IF(N225="sníž. přenesená",J225,0)</f>
        <v>0</v>
      </c>
      <c r="BI225" s="236">
        <f>IF(N225="nulová",J225,0)</f>
        <v>0</v>
      </c>
      <c r="BJ225" s="17" t="s">
        <v>87</v>
      </c>
      <c r="BK225" s="236">
        <f>ROUND(I225*H225,2)</f>
        <v>0</v>
      </c>
      <c r="BL225" s="17" t="s">
        <v>273</v>
      </c>
      <c r="BM225" s="235" t="s">
        <v>429</v>
      </c>
    </row>
    <row r="226" s="1" customFormat="1">
      <c r="B226" s="38"/>
      <c r="C226" s="39"/>
      <c r="D226" s="239" t="s">
        <v>172</v>
      </c>
      <c r="E226" s="39"/>
      <c r="F226" s="270" t="s">
        <v>430</v>
      </c>
      <c r="G226" s="39"/>
      <c r="H226" s="39"/>
      <c r="I226" s="139"/>
      <c r="J226" s="39"/>
      <c r="K226" s="39"/>
      <c r="L226" s="43"/>
      <c r="M226" s="295"/>
      <c r="N226" s="296"/>
      <c r="O226" s="296"/>
      <c r="P226" s="296"/>
      <c r="Q226" s="296"/>
      <c r="R226" s="296"/>
      <c r="S226" s="296"/>
      <c r="T226" s="297"/>
      <c r="AT226" s="17" t="s">
        <v>172</v>
      </c>
      <c r="AU226" s="17" t="s">
        <v>87</v>
      </c>
    </row>
    <row r="227" s="1" customFormat="1" ht="6.96" customHeight="1">
      <c r="B227" s="61"/>
      <c r="C227" s="62"/>
      <c r="D227" s="62"/>
      <c r="E227" s="62"/>
      <c r="F227" s="62"/>
      <c r="G227" s="62"/>
      <c r="H227" s="62"/>
      <c r="I227" s="173"/>
      <c r="J227" s="62"/>
      <c r="K227" s="62"/>
      <c r="L227" s="43"/>
    </row>
  </sheetData>
  <sheetProtection sheet="1" autoFilter="0" formatColumns="0" formatRows="0" objects="1" scenarios="1" spinCount="100000" saltValue="1L/T3rECsbIJlS+Y+0JA57sSHZ9DXbNxp/Qb8P82tRiWt/tkX17YdjMWGeW2s26ZGKUsXIpcA+hsuNq0dYWMjQ==" hashValue="1rnGA4SPjEVUyIh5OQ1jLpCQmWAEkZW1dGmp5AkGtuDxnRiOWof4Y8rme3GetB8WuSEOQZh6TaaRy/uVF5e0Vg==" algorithmName="SHA-512" password="CC35"/>
  <autoFilter ref="C118:K226"/>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3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95</v>
      </c>
    </row>
    <row r="3" ht="6.96" customHeight="1">
      <c r="B3" s="132"/>
      <c r="C3" s="133"/>
      <c r="D3" s="133"/>
      <c r="E3" s="133"/>
      <c r="F3" s="133"/>
      <c r="G3" s="133"/>
      <c r="H3" s="133"/>
      <c r="I3" s="134"/>
      <c r="J3" s="133"/>
      <c r="K3" s="133"/>
      <c r="L3" s="20"/>
      <c r="AT3" s="17" t="s">
        <v>89</v>
      </c>
    </row>
    <row r="4" ht="24.96" customHeight="1">
      <c r="B4" s="20"/>
      <c r="D4" s="135" t="s">
        <v>111</v>
      </c>
      <c r="L4" s="20"/>
      <c r="M4" s="136" t="s">
        <v>10</v>
      </c>
      <c r="AT4" s="17" t="s">
        <v>4</v>
      </c>
    </row>
    <row r="5" ht="6.96" customHeight="1">
      <c r="B5" s="20"/>
      <c r="L5" s="20"/>
    </row>
    <row r="6" ht="12" customHeight="1">
      <c r="B6" s="20"/>
      <c r="D6" s="137" t="s">
        <v>16</v>
      </c>
      <c r="L6" s="20"/>
    </row>
    <row r="7" ht="16.5" customHeight="1">
      <c r="B7" s="20"/>
      <c r="E7" s="138" t="str">
        <f>'Rekapitulace zakázky'!K6</f>
        <v>Oprava traťového úseku Česká Lípa – Jedlová v oblasti mokřadů říčky Šporka</v>
      </c>
      <c r="F7" s="137"/>
      <c r="G7" s="137"/>
      <c r="H7" s="137"/>
      <c r="L7" s="20"/>
    </row>
    <row r="8" s="1" customFormat="1" ht="12" customHeight="1">
      <c r="B8" s="43"/>
      <c r="D8" s="137" t="s">
        <v>112</v>
      </c>
      <c r="I8" s="139"/>
      <c r="L8" s="43"/>
    </row>
    <row r="9" s="1" customFormat="1" ht="36.96" customHeight="1">
      <c r="B9" s="43"/>
      <c r="E9" s="140" t="s">
        <v>431</v>
      </c>
      <c r="F9" s="1"/>
      <c r="G9" s="1"/>
      <c r="H9" s="1"/>
      <c r="I9" s="139"/>
      <c r="L9" s="43"/>
    </row>
    <row r="10" s="1" customFormat="1">
      <c r="B10" s="43"/>
      <c r="I10" s="139"/>
      <c r="L10" s="43"/>
    </row>
    <row r="11" s="1" customFormat="1" ht="12" customHeight="1">
      <c r="B11" s="43"/>
      <c r="D11" s="137" t="s">
        <v>18</v>
      </c>
      <c r="F11" s="141" t="s">
        <v>1</v>
      </c>
      <c r="I11" s="142" t="s">
        <v>19</v>
      </c>
      <c r="J11" s="141" t="s">
        <v>1</v>
      </c>
      <c r="L11" s="43"/>
    </row>
    <row r="12" s="1" customFormat="1" ht="12" customHeight="1">
      <c r="B12" s="43"/>
      <c r="D12" s="137" t="s">
        <v>20</v>
      </c>
      <c r="F12" s="141" t="s">
        <v>114</v>
      </c>
      <c r="I12" s="142" t="s">
        <v>22</v>
      </c>
      <c r="J12" s="143" t="str">
        <f>'Rekapitulace zakázky'!AN8</f>
        <v>29. 3. 2019</v>
      </c>
      <c r="L12" s="43"/>
    </row>
    <row r="13" s="1" customFormat="1" ht="10.8" customHeight="1">
      <c r="B13" s="43"/>
      <c r="I13" s="139"/>
      <c r="L13" s="43"/>
    </row>
    <row r="14" s="1" customFormat="1" ht="12" customHeight="1">
      <c r="B14" s="43"/>
      <c r="D14" s="137" t="s">
        <v>24</v>
      </c>
      <c r="I14" s="142" t="s">
        <v>25</v>
      </c>
      <c r="J14" s="141" t="str">
        <f>IF('Rekapitulace zakázky'!AN10="","",'Rekapitulace zakázky'!AN10)</f>
        <v>70994234</v>
      </c>
      <c r="L14" s="43"/>
    </row>
    <row r="15" s="1" customFormat="1" ht="18" customHeight="1">
      <c r="B15" s="43"/>
      <c r="E15" s="141" t="str">
        <f>IF('Rekapitulace zakázky'!E11="","",'Rekapitulace zakázky'!E11)</f>
        <v>SŽDC, s.o.</v>
      </c>
      <c r="I15" s="142" t="s">
        <v>28</v>
      </c>
      <c r="J15" s="141" t="str">
        <f>IF('Rekapitulace zakázky'!AN11="","",'Rekapitulace zakázky'!AN11)</f>
        <v>CZ70994234</v>
      </c>
      <c r="L15" s="43"/>
    </row>
    <row r="16" s="1" customFormat="1" ht="6.96" customHeight="1">
      <c r="B16" s="43"/>
      <c r="I16" s="139"/>
      <c r="L16" s="43"/>
    </row>
    <row r="17" s="1" customFormat="1" ht="12" customHeight="1">
      <c r="B17" s="43"/>
      <c r="D17" s="137" t="s">
        <v>30</v>
      </c>
      <c r="I17" s="142" t="s">
        <v>25</v>
      </c>
      <c r="J17" s="33" t="str">
        <f>'Rekapitulace zakázky'!AN13</f>
        <v>Vyplň údaj</v>
      </c>
      <c r="L17" s="43"/>
    </row>
    <row r="18" s="1" customFormat="1" ht="18" customHeight="1">
      <c r="B18" s="43"/>
      <c r="E18" s="33" t="str">
        <f>'Rekapitulace zakázky'!E14</f>
        <v>Vyplň údaj</v>
      </c>
      <c r="F18" s="141"/>
      <c r="G18" s="141"/>
      <c r="H18" s="141"/>
      <c r="I18" s="142" t="s">
        <v>28</v>
      </c>
      <c r="J18" s="33" t="str">
        <f>'Rekapitulace zakázky'!AN14</f>
        <v>Vyplň údaj</v>
      </c>
      <c r="L18" s="43"/>
    </row>
    <row r="19" s="1" customFormat="1" ht="6.96" customHeight="1">
      <c r="B19" s="43"/>
      <c r="I19" s="139"/>
      <c r="L19" s="43"/>
    </row>
    <row r="20" s="1" customFormat="1" ht="12" customHeight="1">
      <c r="B20" s="43"/>
      <c r="D20" s="137" t="s">
        <v>32</v>
      </c>
      <c r="I20" s="142" t="s">
        <v>25</v>
      </c>
      <c r="J20" s="141" t="str">
        <f>IF('Rekapitulace zakázky'!AN16="","",'Rekapitulace zakázky'!AN16)</f>
        <v>41192168</v>
      </c>
      <c r="L20" s="43"/>
    </row>
    <row r="21" s="1" customFormat="1" ht="18" customHeight="1">
      <c r="B21" s="43"/>
      <c r="E21" s="141" t="str">
        <f>IF('Rekapitulace zakázky'!E17="","",'Rekapitulace zakázky'!E17)</f>
        <v>SG Geotechnika a.s.</v>
      </c>
      <c r="I21" s="142" t="s">
        <v>28</v>
      </c>
      <c r="J21" s="141" t="str">
        <f>IF('Rekapitulace zakázky'!AN17="","",'Rekapitulace zakázky'!AN17)</f>
        <v>CZ41192168</v>
      </c>
      <c r="L21" s="43"/>
    </row>
    <row r="22" s="1" customFormat="1" ht="6.96" customHeight="1">
      <c r="B22" s="43"/>
      <c r="I22" s="139"/>
      <c r="L22" s="43"/>
    </row>
    <row r="23" s="1" customFormat="1" ht="12" customHeight="1">
      <c r="B23" s="43"/>
      <c r="D23" s="137" t="s">
        <v>37</v>
      </c>
      <c r="I23" s="142" t="s">
        <v>25</v>
      </c>
      <c r="J23" s="141" t="str">
        <f>IF('Rekapitulace zakázky'!AN19="","",'Rekapitulace zakázky'!AN19)</f>
        <v>41192168</v>
      </c>
      <c r="L23" s="43"/>
    </row>
    <row r="24" s="1" customFormat="1" ht="18" customHeight="1">
      <c r="B24" s="43"/>
      <c r="E24" s="141" t="str">
        <f>IF('Rekapitulace zakázky'!E20="","",'Rekapitulace zakázky'!E20)</f>
        <v>SG Geotechnika a.s.</v>
      </c>
      <c r="I24" s="142" t="s">
        <v>28</v>
      </c>
      <c r="J24" s="141" t="str">
        <f>IF('Rekapitulace zakázky'!AN20="","",'Rekapitulace zakázky'!AN20)</f>
        <v>CZ41192168</v>
      </c>
      <c r="L24" s="43"/>
    </row>
    <row r="25" s="1" customFormat="1" ht="6.96" customHeight="1">
      <c r="B25" s="43"/>
      <c r="I25" s="139"/>
      <c r="L25" s="43"/>
    </row>
    <row r="26" s="1" customFormat="1" ht="12" customHeight="1">
      <c r="B26" s="43"/>
      <c r="D26" s="137" t="s">
        <v>38</v>
      </c>
      <c r="I26" s="139"/>
      <c r="L26" s="43"/>
    </row>
    <row r="27" s="7" customFormat="1" ht="16.5" customHeight="1">
      <c r="B27" s="144"/>
      <c r="E27" s="145" t="s">
        <v>1</v>
      </c>
      <c r="F27" s="145"/>
      <c r="G27" s="145"/>
      <c r="H27" s="145"/>
      <c r="I27" s="146"/>
      <c r="L27" s="144"/>
    </row>
    <row r="28" s="1" customFormat="1" ht="6.96" customHeight="1">
      <c r="B28" s="43"/>
      <c r="I28" s="139"/>
      <c r="L28" s="43"/>
    </row>
    <row r="29" s="1" customFormat="1" ht="6.96" customHeight="1">
      <c r="B29" s="43"/>
      <c r="D29" s="78"/>
      <c r="E29" s="78"/>
      <c r="F29" s="78"/>
      <c r="G29" s="78"/>
      <c r="H29" s="78"/>
      <c r="I29" s="147"/>
      <c r="J29" s="78"/>
      <c r="K29" s="78"/>
      <c r="L29" s="43"/>
    </row>
    <row r="30" s="1" customFormat="1" ht="25.44" customHeight="1">
      <c r="B30" s="43"/>
      <c r="D30" s="148" t="s">
        <v>39</v>
      </c>
      <c r="I30" s="139"/>
      <c r="J30" s="149">
        <f>ROUND(J126, 2)</f>
        <v>0</v>
      </c>
      <c r="L30" s="43"/>
    </row>
    <row r="31" s="1" customFormat="1" ht="6.96" customHeight="1">
      <c r="B31" s="43"/>
      <c r="D31" s="78"/>
      <c r="E31" s="78"/>
      <c r="F31" s="78"/>
      <c r="G31" s="78"/>
      <c r="H31" s="78"/>
      <c r="I31" s="147"/>
      <c r="J31" s="78"/>
      <c r="K31" s="78"/>
      <c r="L31" s="43"/>
    </row>
    <row r="32" s="1" customFormat="1" ht="14.4" customHeight="1">
      <c r="B32" s="43"/>
      <c r="F32" s="150" t="s">
        <v>41</v>
      </c>
      <c r="I32" s="151" t="s">
        <v>40</v>
      </c>
      <c r="J32" s="150" t="s">
        <v>42</v>
      </c>
      <c r="L32" s="43"/>
    </row>
    <row r="33" s="1" customFormat="1" ht="14.4" customHeight="1">
      <c r="B33" s="43"/>
      <c r="D33" s="152" t="s">
        <v>43</v>
      </c>
      <c r="E33" s="137" t="s">
        <v>44</v>
      </c>
      <c r="F33" s="153">
        <f>ROUND((SUM(BE126:BE205)),  2)</f>
        <v>0</v>
      </c>
      <c r="I33" s="154">
        <v>0.20999999999999999</v>
      </c>
      <c r="J33" s="153">
        <f>ROUND(((SUM(BE126:BE205))*I33),  2)</f>
        <v>0</v>
      </c>
      <c r="L33" s="43"/>
    </row>
    <row r="34" s="1" customFormat="1" ht="14.4" customHeight="1">
      <c r="B34" s="43"/>
      <c r="E34" s="137" t="s">
        <v>45</v>
      </c>
      <c r="F34" s="153">
        <f>ROUND((SUM(BF126:BF205)),  2)</f>
        <v>0</v>
      </c>
      <c r="I34" s="154">
        <v>0.14999999999999999</v>
      </c>
      <c r="J34" s="153">
        <f>ROUND(((SUM(BF126:BF205))*I34),  2)</f>
        <v>0</v>
      </c>
      <c r="L34" s="43"/>
    </row>
    <row r="35" hidden="1" s="1" customFormat="1" ht="14.4" customHeight="1">
      <c r="B35" s="43"/>
      <c r="E35" s="137" t="s">
        <v>46</v>
      </c>
      <c r="F35" s="153">
        <f>ROUND((SUM(BG126:BG205)),  2)</f>
        <v>0</v>
      </c>
      <c r="I35" s="154">
        <v>0.20999999999999999</v>
      </c>
      <c r="J35" s="153">
        <f>0</f>
        <v>0</v>
      </c>
      <c r="L35" s="43"/>
    </row>
    <row r="36" hidden="1" s="1" customFormat="1" ht="14.4" customHeight="1">
      <c r="B36" s="43"/>
      <c r="E36" s="137" t="s">
        <v>47</v>
      </c>
      <c r="F36" s="153">
        <f>ROUND((SUM(BH126:BH205)),  2)</f>
        <v>0</v>
      </c>
      <c r="I36" s="154">
        <v>0.14999999999999999</v>
      </c>
      <c r="J36" s="153">
        <f>0</f>
        <v>0</v>
      </c>
      <c r="L36" s="43"/>
    </row>
    <row r="37" hidden="1" s="1" customFormat="1" ht="14.4" customHeight="1">
      <c r="B37" s="43"/>
      <c r="E37" s="137" t="s">
        <v>48</v>
      </c>
      <c r="F37" s="153">
        <f>ROUND((SUM(BI126:BI205)),  2)</f>
        <v>0</v>
      </c>
      <c r="I37" s="154">
        <v>0</v>
      </c>
      <c r="J37" s="153">
        <f>0</f>
        <v>0</v>
      </c>
      <c r="L37" s="43"/>
    </row>
    <row r="38" s="1" customFormat="1" ht="6.96" customHeight="1">
      <c r="B38" s="43"/>
      <c r="I38" s="139"/>
      <c r="L38" s="43"/>
    </row>
    <row r="39" s="1" customFormat="1" ht="25.44" customHeight="1">
      <c r="B39" s="43"/>
      <c r="C39" s="155"/>
      <c r="D39" s="156" t="s">
        <v>49</v>
      </c>
      <c r="E39" s="157"/>
      <c r="F39" s="157"/>
      <c r="G39" s="158" t="s">
        <v>50</v>
      </c>
      <c r="H39" s="159" t="s">
        <v>51</v>
      </c>
      <c r="I39" s="160"/>
      <c r="J39" s="161">
        <f>SUM(J30:J37)</f>
        <v>0</v>
      </c>
      <c r="K39" s="162"/>
      <c r="L39" s="43"/>
    </row>
    <row r="40" s="1" customFormat="1" ht="14.4" customHeight="1">
      <c r="B40" s="43"/>
      <c r="I40" s="139"/>
      <c r="L40" s="43"/>
    </row>
    <row r="41" ht="14.4" customHeight="1">
      <c r="B41" s="20"/>
      <c r="L41" s="20"/>
    </row>
    <row r="42" ht="14.4" customHeight="1">
      <c r="B42" s="20"/>
      <c r="L42" s="20"/>
    </row>
    <row r="43" ht="14.4" customHeight="1">
      <c r="B43" s="20"/>
      <c r="L43" s="20"/>
    </row>
    <row r="44" ht="14.4" customHeight="1">
      <c r="B44" s="20"/>
      <c r="L44" s="20"/>
    </row>
    <row r="45" ht="14.4" customHeight="1">
      <c r="B45" s="20"/>
      <c r="L45" s="20"/>
    </row>
    <row r="46" ht="14.4" customHeight="1">
      <c r="B46" s="20"/>
      <c r="L46" s="20"/>
    </row>
    <row r="47" ht="14.4" customHeight="1">
      <c r="B47" s="20"/>
      <c r="L47" s="20"/>
    </row>
    <row r="48" ht="14.4" customHeight="1">
      <c r="B48" s="20"/>
      <c r="L48" s="20"/>
    </row>
    <row r="49" ht="14.4" customHeight="1">
      <c r="B49" s="20"/>
      <c r="L49" s="20"/>
    </row>
    <row r="50" s="1" customFormat="1" ht="14.4" customHeight="1">
      <c r="B50" s="43"/>
      <c r="D50" s="163" t="s">
        <v>52</v>
      </c>
      <c r="E50" s="164"/>
      <c r="F50" s="164"/>
      <c r="G50" s="163" t="s">
        <v>53</v>
      </c>
      <c r="H50" s="164"/>
      <c r="I50" s="165"/>
      <c r="J50" s="164"/>
      <c r="K50" s="164"/>
      <c r="L50" s="4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1" customFormat="1">
      <c r="B61" s="43"/>
      <c r="D61" s="166" t="s">
        <v>54</v>
      </c>
      <c r="E61" s="167"/>
      <c r="F61" s="168" t="s">
        <v>55</v>
      </c>
      <c r="G61" s="166" t="s">
        <v>54</v>
      </c>
      <c r="H61" s="167"/>
      <c r="I61" s="169"/>
      <c r="J61" s="170" t="s">
        <v>55</v>
      </c>
      <c r="K61" s="167"/>
      <c r="L61" s="43"/>
    </row>
    <row r="62">
      <c r="B62" s="20"/>
      <c r="L62" s="20"/>
    </row>
    <row r="63">
      <c r="B63" s="20"/>
      <c r="L63" s="20"/>
    </row>
    <row r="64">
      <c r="B64" s="20"/>
      <c r="L64" s="20"/>
    </row>
    <row r="65" s="1" customFormat="1">
      <c r="B65" s="43"/>
      <c r="D65" s="163" t="s">
        <v>56</v>
      </c>
      <c r="E65" s="164"/>
      <c r="F65" s="164"/>
      <c r="G65" s="163" t="s">
        <v>57</v>
      </c>
      <c r="H65" s="164"/>
      <c r="I65" s="165"/>
      <c r="J65" s="164"/>
      <c r="K65" s="164"/>
      <c r="L65" s="43"/>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1" customFormat="1">
      <c r="B76" s="43"/>
      <c r="D76" s="166" t="s">
        <v>54</v>
      </c>
      <c r="E76" s="167"/>
      <c r="F76" s="168" t="s">
        <v>55</v>
      </c>
      <c r="G76" s="166" t="s">
        <v>54</v>
      </c>
      <c r="H76" s="167"/>
      <c r="I76" s="169"/>
      <c r="J76" s="170" t="s">
        <v>55</v>
      </c>
      <c r="K76" s="167"/>
      <c r="L76" s="43"/>
    </row>
    <row r="77" s="1" customFormat="1" ht="14.4" customHeight="1">
      <c r="B77" s="171"/>
      <c r="C77" s="172"/>
      <c r="D77" s="172"/>
      <c r="E77" s="172"/>
      <c r="F77" s="172"/>
      <c r="G77" s="172"/>
      <c r="H77" s="172"/>
      <c r="I77" s="173"/>
      <c r="J77" s="172"/>
      <c r="K77" s="172"/>
      <c r="L77" s="43"/>
    </row>
    <row r="81" s="1" customFormat="1" ht="6.96" customHeight="1">
      <c r="B81" s="174"/>
      <c r="C81" s="175"/>
      <c r="D81" s="175"/>
      <c r="E81" s="175"/>
      <c r="F81" s="175"/>
      <c r="G81" s="175"/>
      <c r="H81" s="175"/>
      <c r="I81" s="176"/>
      <c r="J81" s="175"/>
      <c r="K81" s="175"/>
      <c r="L81" s="43"/>
    </row>
    <row r="82" s="1" customFormat="1" ht="24.96" customHeight="1">
      <c r="B82" s="38"/>
      <c r="C82" s="23" t="s">
        <v>115</v>
      </c>
      <c r="D82" s="39"/>
      <c r="E82" s="39"/>
      <c r="F82" s="39"/>
      <c r="G82" s="39"/>
      <c r="H82" s="39"/>
      <c r="I82" s="139"/>
      <c r="J82" s="39"/>
      <c r="K82" s="39"/>
      <c r="L82" s="43"/>
    </row>
    <row r="83" s="1" customFormat="1" ht="6.96" customHeight="1">
      <c r="B83" s="38"/>
      <c r="C83" s="39"/>
      <c r="D83" s="39"/>
      <c r="E83" s="39"/>
      <c r="F83" s="39"/>
      <c r="G83" s="39"/>
      <c r="H83" s="39"/>
      <c r="I83" s="139"/>
      <c r="J83" s="39"/>
      <c r="K83" s="39"/>
      <c r="L83" s="43"/>
    </row>
    <row r="84" s="1" customFormat="1" ht="12" customHeight="1">
      <c r="B84" s="38"/>
      <c r="C84" s="32" t="s">
        <v>16</v>
      </c>
      <c r="D84" s="39"/>
      <c r="E84" s="39"/>
      <c r="F84" s="39"/>
      <c r="G84" s="39"/>
      <c r="H84" s="39"/>
      <c r="I84" s="139"/>
      <c r="J84" s="39"/>
      <c r="K84" s="39"/>
      <c r="L84" s="43"/>
    </row>
    <row r="85" s="1" customFormat="1" ht="16.5" customHeight="1">
      <c r="B85" s="38"/>
      <c r="C85" s="39"/>
      <c r="D85" s="39"/>
      <c r="E85" s="177" t="str">
        <f>E7</f>
        <v>Oprava traťového úseku Česká Lípa – Jedlová v oblasti mokřadů říčky Šporka</v>
      </c>
      <c r="F85" s="32"/>
      <c r="G85" s="32"/>
      <c r="H85" s="32"/>
      <c r="I85" s="139"/>
      <c r="J85" s="39"/>
      <c r="K85" s="39"/>
      <c r="L85" s="43"/>
    </row>
    <row r="86" s="1" customFormat="1" ht="12" customHeight="1">
      <c r="B86" s="38"/>
      <c r="C86" s="32" t="s">
        <v>112</v>
      </c>
      <c r="D86" s="39"/>
      <c r="E86" s="39"/>
      <c r="F86" s="39"/>
      <c r="G86" s="39"/>
      <c r="H86" s="39"/>
      <c r="I86" s="139"/>
      <c r="J86" s="39"/>
      <c r="K86" s="39"/>
      <c r="L86" s="43"/>
    </row>
    <row r="87" s="1" customFormat="1" ht="16.5" customHeight="1">
      <c r="B87" s="38"/>
      <c r="C87" s="39"/>
      <c r="D87" s="39"/>
      <c r="E87" s="71" t="str">
        <f>E9</f>
        <v>SO 03 - Propustek v km 48,062</v>
      </c>
      <c r="F87" s="39"/>
      <c r="G87" s="39"/>
      <c r="H87" s="39"/>
      <c r="I87" s="139"/>
      <c r="J87" s="39"/>
      <c r="K87" s="39"/>
      <c r="L87" s="43"/>
    </row>
    <row r="88" s="1" customFormat="1" ht="6.96" customHeight="1">
      <c r="B88" s="38"/>
      <c r="C88" s="39"/>
      <c r="D88" s="39"/>
      <c r="E88" s="39"/>
      <c r="F88" s="39"/>
      <c r="G88" s="39"/>
      <c r="H88" s="39"/>
      <c r="I88" s="139"/>
      <c r="J88" s="39"/>
      <c r="K88" s="39"/>
      <c r="L88" s="43"/>
    </row>
    <row r="89" s="1" customFormat="1" ht="12" customHeight="1">
      <c r="B89" s="38"/>
      <c r="C89" s="32" t="s">
        <v>20</v>
      </c>
      <c r="D89" s="39"/>
      <c r="E89" s="39"/>
      <c r="F89" s="27" t="str">
        <f>F12</f>
        <v xml:space="preserve"> </v>
      </c>
      <c r="G89" s="39"/>
      <c r="H89" s="39"/>
      <c r="I89" s="142" t="s">
        <v>22</v>
      </c>
      <c r="J89" s="74" t="str">
        <f>IF(J12="","",J12)</f>
        <v>29. 3. 2019</v>
      </c>
      <c r="K89" s="39"/>
      <c r="L89" s="43"/>
    </row>
    <row r="90" s="1" customFormat="1" ht="6.96" customHeight="1">
      <c r="B90" s="38"/>
      <c r="C90" s="39"/>
      <c r="D90" s="39"/>
      <c r="E90" s="39"/>
      <c r="F90" s="39"/>
      <c r="G90" s="39"/>
      <c r="H90" s="39"/>
      <c r="I90" s="139"/>
      <c r="J90" s="39"/>
      <c r="K90" s="39"/>
      <c r="L90" s="43"/>
    </row>
    <row r="91" s="1" customFormat="1" ht="27.9" customHeight="1">
      <c r="B91" s="38"/>
      <c r="C91" s="32" t="s">
        <v>24</v>
      </c>
      <c r="D91" s="39"/>
      <c r="E91" s="39"/>
      <c r="F91" s="27" t="str">
        <f>E15</f>
        <v>SŽDC, s.o.</v>
      </c>
      <c r="G91" s="39"/>
      <c r="H91" s="39"/>
      <c r="I91" s="142" t="s">
        <v>32</v>
      </c>
      <c r="J91" s="36" t="str">
        <f>E21</f>
        <v>SG Geotechnika a.s.</v>
      </c>
      <c r="K91" s="39"/>
      <c r="L91" s="43"/>
    </row>
    <row r="92" s="1" customFormat="1" ht="27.9" customHeight="1">
      <c r="B92" s="38"/>
      <c r="C92" s="32" t="s">
        <v>30</v>
      </c>
      <c r="D92" s="39"/>
      <c r="E92" s="39"/>
      <c r="F92" s="27" t="str">
        <f>IF(E18="","",E18)</f>
        <v>Vyplň údaj</v>
      </c>
      <c r="G92" s="39"/>
      <c r="H92" s="39"/>
      <c r="I92" s="142" t="s">
        <v>37</v>
      </c>
      <c r="J92" s="36" t="str">
        <f>E24</f>
        <v>SG Geotechnika a.s.</v>
      </c>
      <c r="K92" s="39"/>
      <c r="L92" s="43"/>
    </row>
    <row r="93" s="1" customFormat="1" ht="10.32" customHeight="1">
      <c r="B93" s="38"/>
      <c r="C93" s="39"/>
      <c r="D93" s="39"/>
      <c r="E93" s="39"/>
      <c r="F93" s="39"/>
      <c r="G93" s="39"/>
      <c r="H93" s="39"/>
      <c r="I93" s="139"/>
      <c r="J93" s="39"/>
      <c r="K93" s="39"/>
      <c r="L93" s="43"/>
    </row>
    <row r="94" s="1" customFormat="1" ht="29.28" customHeight="1">
      <c r="B94" s="38"/>
      <c r="C94" s="178" t="s">
        <v>116</v>
      </c>
      <c r="D94" s="179"/>
      <c r="E94" s="179"/>
      <c r="F94" s="179"/>
      <c r="G94" s="179"/>
      <c r="H94" s="179"/>
      <c r="I94" s="180"/>
      <c r="J94" s="181" t="s">
        <v>117</v>
      </c>
      <c r="K94" s="179"/>
      <c r="L94" s="43"/>
    </row>
    <row r="95" s="1" customFormat="1" ht="10.32" customHeight="1">
      <c r="B95" s="38"/>
      <c r="C95" s="39"/>
      <c r="D95" s="39"/>
      <c r="E95" s="39"/>
      <c r="F95" s="39"/>
      <c r="G95" s="39"/>
      <c r="H95" s="39"/>
      <c r="I95" s="139"/>
      <c r="J95" s="39"/>
      <c r="K95" s="39"/>
      <c r="L95" s="43"/>
    </row>
    <row r="96" s="1" customFormat="1" ht="22.8" customHeight="1">
      <c r="B96" s="38"/>
      <c r="C96" s="182" t="s">
        <v>118</v>
      </c>
      <c r="D96" s="39"/>
      <c r="E96" s="39"/>
      <c r="F96" s="39"/>
      <c r="G96" s="39"/>
      <c r="H96" s="39"/>
      <c r="I96" s="139"/>
      <c r="J96" s="105">
        <f>J126</f>
        <v>0</v>
      </c>
      <c r="K96" s="39"/>
      <c r="L96" s="43"/>
      <c r="AU96" s="17" t="s">
        <v>119</v>
      </c>
    </row>
    <row r="97" s="8" customFormat="1" ht="24.96" customHeight="1">
      <c r="B97" s="183"/>
      <c r="C97" s="184"/>
      <c r="D97" s="185" t="s">
        <v>120</v>
      </c>
      <c r="E97" s="186"/>
      <c r="F97" s="186"/>
      <c r="G97" s="186"/>
      <c r="H97" s="186"/>
      <c r="I97" s="187"/>
      <c r="J97" s="188">
        <f>J127</f>
        <v>0</v>
      </c>
      <c r="K97" s="184"/>
      <c r="L97" s="189"/>
    </row>
    <row r="98" s="9" customFormat="1" ht="19.92" customHeight="1">
      <c r="B98" s="190"/>
      <c r="C98" s="191"/>
      <c r="D98" s="192" t="s">
        <v>432</v>
      </c>
      <c r="E98" s="193"/>
      <c r="F98" s="193"/>
      <c r="G98" s="193"/>
      <c r="H98" s="193"/>
      <c r="I98" s="194"/>
      <c r="J98" s="195">
        <f>J128</f>
        <v>0</v>
      </c>
      <c r="K98" s="191"/>
      <c r="L98" s="196"/>
    </row>
    <row r="99" s="9" customFormat="1" ht="19.92" customHeight="1">
      <c r="B99" s="190"/>
      <c r="C99" s="191"/>
      <c r="D99" s="192" t="s">
        <v>433</v>
      </c>
      <c r="E99" s="193"/>
      <c r="F99" s="193"/>
      <c r="G99" s="193"/>
      <c r="H99" s="193"/>
      <c r="I99" s="194"/>
      <c r="J99" s="195">
        <f>J138</f>
        <v>0</v>
      </c>
      <c r="K99" s="191"/>
      <c r="L99" s="196"/>
    </row>
    <row r="100" s="9" customFormat="1" ht="19.92" customHeight="1">
      <c r="B100" s="190"/>
      <c r="C100" s="191"/>
      <c r="D100" s="192" t="s">
        <v>434</v>
      </c>
      <c r="E100" s="193"/>
      <c r="F100" s="193"/>
      <c r="G100" s="193"/>
      <c r="H100" s="193"/>
      <c r="I100" s="194"/>
      <c r="J100" s="195">
        <f>J152</f>
        <v>0</v>
      </c>
      <c r="K100" s="191"/>
      <c r="L100" s="196"/>
    </row>
    <row r="101" s="9" customFormat="1" ht="19.92" customHeight="1">
      <c r="B101" s="190"/>
      <c r="C101" s="191"/>
      <c r="D101" s="192" t="s">
        <v>435</v>
      </c>
      <c r="E101" s="193"/>
      <c r="F101" s="193"/>
      <c r="G101" s="193"/>
      <c r="H101" s="193"/>
      <c r="I101" s="194"/>
      <c r="J101" s="195">
        <f>J156</f>
        <v>0</v>
      </c>
      <c r="K101" s="191"/>
      <c r="L101" s="196"/>
    </row>
    <row r="102" s="9" customFormat="1" ht="19.92" customHeight="1">
      <c r="B102" s="190"/>
      <c r="C102" s="191"/>
      <c r="D102" s="192" t="s">
        <v>121</v>
      </c>
      <c r="E102" s="193"/>
      <c r="F102" s="193"/>
      <c r="G102" s="193"/>
      <c r="H102" s="193"/>
      <c r="I102" s="194"/>
      <c r="J102" s="195">
        <f>J165</f>
        <v>0</v>
      </c>
      <c r="K102" s="191"/>
      <c r="L102" s="196"/>
    </row>
    <row r="103" s="9" customFormat="1" ht="19.92" customHeight="1">
      <c r="B103" s="190"/>
      <c r="C103" s="191"/>
      <c r="D103" s="192" t="s">
        <v>436</v>
      </c>
      <c r="E103" s="193"/>
      <c r="F103" s="193"/>
      <c r="G103" s="193"/>
      <c r="H103" s="193"/>
      <c r="I103" s="194"/>
      <c r="J103" s="195">
        <f>J170</f>
        <v>0</v>
      </c>
      <c r="K103" s="191"/>
      <c r="L103" s="196"/>
    </row>
    <row r="104" s="9" customFormat="1" ht="19.92" customHeight="1">
      <c r="B104" s="190"/>
      <c r="C104" s="191"/>
      <c r="D104" s="192" t="s">
        <v>437</v>
      </c>
      <c r="E104" s="193"/>
      <c r="F104" s="193"/>
      <c r="G104" s="193"/>
      <c r="H104" s="193"/>
      <c r="I104" s="194"/>
      <c r="J104" s="195">
        <f>J175</f>
        <v>0</v>
      </c>
      <c r="K104" s="191"/>
      <c r="L104" s="196"/>
    </row>
    <row r="105" s="8" customFormat="1" ht="24.96" customHeight="1">
      <c r="B105" s="183"/>
      <c r="C105" s="184"/>
      <c r="D105" s="185" t="s">
        <v>438</v>
      </c>
      <c r="E105" s="186"/>
      <c r="F105" s="186"/>
      <c r="G105" s="186"/>
      <c r="H105" s="186"/>
      <c r="I105" s="187"/>
      <c r="J105" s="188">
        <f>J200</f>
        <v>0</v>
      </c>
      <c r="K105" s="184"/>
      <c r="L105" s="189"/>
    </row>
    <row r="106" s="9" customFormat="1" ht="19.92" customHeight="1">
      <c r="B106" s="190"/>
      <c r="C106" s="191"/>
      <c r="D106" s="192" t="s">
        <v>439</v>
      </c>
      <c r="E106" s="193"/>
      <c r="F106" s="193"/>
      <c r="G106" s="193"/>
      <c r="H106" s="193"/>
      <c r="I106" s="194"/>
      <c r="J106" s="195">
        <f>J201</f>
        <v>0</v>
      </c>
      <c r="K106" s="191"/>
      <c r="L106" s="196"/>
    </row>
    <row r="107" s="1" customFormat="1" ht="21.84" customHeight="1">
      <c r="B107" s="38"/>
      <c r="C107" s="39"/>
      <c r="D107" s="39"/>
      <c r="E107" s="39"/>
      <c r="F107" s="39"/>
      <c r="G107" s="39"/>
      <c r="H107" s="39"/>
      <c r="I107" s="139"/>
      <c r="J107" s="39"/>
      <c r="K107" s="39"/>
      <c r="L107" s="43"/>
    </row>
    <row r="108" s="1" customFormat="1" ht="6.96" customHeight="1">
      <c r="B108" s="61"/>
      <c r="C108" s="62"/>
      <c r="D108" s="62"/>
      <c r="E108" s="62"/>
      <c r="F108" s="62"/>
      <c r="G108" s="62"/>
      <c r="H108" s="62"/>
      <c r="I108" s="173"/>
      <c r="J108" s="62"/>
      <c r="K108" s="62"/>
      <c r="L108" s="43"/>
    </row>
    <row r="112" s="1" customFormat="1" ht="6.96" customHeight="1">
      <c r="B112" s="63"/>
      <c r="C112" s="64"/>
      <c r="D112" s="64"/>
      <c r="E112" s="64"/>
      <c r="F112" s="64"/>
      <c r="G112" s="64"/>
      <c r="H112" s="64"/>
      <c r="I112" s="176"/>
      <c r="J112" s="64"/>
      <c r="K112" s="64"/>
      <c r="L112" s="43"/>
    </row>
    <row r="113" s="1" customFormat="1" ht="24.96" customHeight="1">
      <c r="B113" s="38"/>
      <c r="C113" s="23" t="s">
        <v>123</v>
      </c>
      <c r="D113" s="39"/>
      <c r="E113" s="39"/>
      <c r="F113" s="39"/>
      <c r="G113" s="39"/>
      <c r="H113" s="39"/>
      <c r="I113" s="139"/>
      <c r="J113" s="39"/>
      <c r="K113" s="39"/>
      <c r="L113" s="43"/>
    </row>
    <row r="114" s="1" customFormat="1" ht="6.96" customHeight="1">
      <c r="B114" s="38"/>
      <c r="C114" s="39"/>
      <c r="D114" s="39"/>
      <c r="E114" s="39"/>
      <c r="F114" s="39"/>
      <c r="G114" s="39"/>
      <c r="H114" s="39"/>
      <c r="I114" s="139"/>
      <c r="J114" s="39"/>
      <c r="K114" s="39"/>
      <c r="L114" s="43"/>
    </row>
    <row r="115" s="1" customFormat="1" ht="12" customHeight="1">
      <c r="B115" s="38"/>
      <c r="C115" s="32" t="s">
        <v>16</v>
      </c>
      <c r="D115" s="39"/>
      <c r="E115" s="39"/>
      <c r="F115" s="39"/>
      <c r="G115" s="39"/>
      <c r="H115" s="39"/>
      <c r="I115" s="139"/>
      <c r="J115" s="39"/>
      <c r="K115" s="39"/>
      <c r="L115" s="43"/>
    </row>
    <row r="116" s="1" customFormat="1" ht="16.5" customHeight="1">
      <c r="B116" s="38"/>
      <c r="C116" s="39"/>
      <c r="D116" s="39"/>
      <c r="E116" s="177" t="str">
        <f>E7</f>
        <v>Oprava traťového úseku Česká Lípa – Jedlová v oblasti mokřadů říčky Šporka</v>
      </c>
      <c r="F116" s="32"/>
      <c r="G116" s="32"/>
      <c r="H116" s="32"/>
      <c r="I116" s="139"/>
      <c r="J116" s="39"/>
      <c r="K116" s="39"/>
      <c r="L116" s="43"/>
    </row>
    <row r="117" s="1" customFormat="1" ht="12" customHeight="1">
      <c r="B117" s="38"/>
      <c r="C117" s="32" t="s">
        <v>112</v>
      </c>
      <c r="D117" s="39"/>
      <c r="E117" s="39"/>
      <c r="F117" s="39"/>
      <c r="G117" s="39"/>
      <c r="H117" s="39"/>
      <c r="I117" s="139"/>
      <c r="J117" s="39"/>
      <c r="K117" s="39"/>
      <c r="L117" s="43"/>
    </row>
    <row r="118" s="1" customFormat="1" ht="16.5" customHeight="1">
      <c r="B118" s="38"/>
      <c r="C118" s="39"/>
      <c r="D118" s="39"/>
      <c r="E118" s="71" t="str">
        <f>E9</f>
        <v>SO 03 - Propustek v km 48,062</v>
      </c>
      <c r="F118" s="39"/>
      <c r="G118" s="39"/>
      <c r="H118" s="39"/>
      <c r="I118" s="139"/>
      <c r="J118" s="39"/>
      <c r="K118" s="39"/>
      <c r="L118" s="43"/>
    </row>
    <row r="119" s="1" customFormat="1" ht="6.96" customHeight="1">
      <c r="B119" s="38"/>
      <c r="C119" s="39"/>
      <c r="D119" s="39"/>
      <c r="E119" s="39"/>
      <c r="F119" s="39"/>
      <c r="G119" s="39"/>
      <c r="H119" s="39"/>
      <c r="I119" s="139"/>
      <c r="J119" s="39"/>
      <c r="K119" s="39"/>
      <c r="L119" s="43"/>
    </row>
    <row r="120" s="1" customFormat="1" ht="12" customHeight="1">
      <c r="B120" s="38"/>
      <c r="C120" s="32" t="s">
        <v>20</v>
      </c>
      <c r="D120" s="39"/>
      <c r="E120" s="39"/>
      <c r="F120" s="27" t="str">
        <f>F12</f>
        <v xml:space="preserve"> </v>
      </c>
      <c r="G120" s="39"/>
      <c r="H120" s="39"/>
      <c r="I120" s="142" t="s">
        <v>22</v>
      </c>
      <c r="J120" s="74" t="str">
        <f>IF(J12="","",J12)</f>
        <v>29. 3. 2019</v>
      </c>
      <c r="K120" s="39"/>
      <c r="L120" s="43"/>
    </row>
    <row r="121" s="1" customFormat="1" ht="6.96" customHeight="1">
      <c r="B121" s="38"/>
      <c r="C121" s="39"/>
      <c r="D121" s="39"/>
      <c r="E121" s="39"/>
      <c r="F121" s="39"/>
      <c r="G121" s="39"/>
      <c r="H121" s="39"/>
      <c r="I121" s="139"/>
      <c r="J121" s="39"/>
      <c r="K121" s="39"/>
      <c r="L121" s="43"/>
    </row>
    <row r="122" s="1" customFormat="1" ht="27.9" customHeight="1">
      <c r="B122" s="38"/>
      <c r="C122" s="32" t="s">
        <v>24</v>
      </c>
      <c r="D122" s="39"/>
      <c r="E122" s="39"/>
      <c r="F122" s="27" t="str">
        <f>E15</f>
        <v>SŽDC, s.o.</v>
      </c>
      <c r="G122" s="39"/>
      <c r="H122" s="39"/>
      <c r="I122" s="142" t="s">
        <v>32</v>
      </c>
      <c r="J122" s="36" t="str">
        <f>E21</f>
        <v>SG Geotechnika a.s.</v>
      </c>
      <c r="K122" s="39"/>
      <c r="L122" s="43"/>
    </row>
    <row r="123" s="1" customFormat="1" ht="27.9" customHeight="1">
      <c r="B123" s="38"/>
      <c r="C123" s="32" t="s">
        <v>30</v>
      </c>
      <c r="D123" s="39"/>
      <c r="E123" s="39"/>
      <c r="F123" s="27" t="str">
        <f>IF(E18="","",E18)</f>
        <v>Vyplň údaj</v>
      </c>
      <c r="G123" s="39"/>
      <c r="H123" s="39"/>
      <c r="I123" s="142" t="s">
        <v>37</v>
      </c>
      <c r="J123" s="36" t="str">
        <f>E24</f>
        <v>SG Geotechnika a.s.</v>
      </c>
      <c r="K123" s="39"/>
      <c r="L123" s="43"/>
    </row>
    <row r="124" s="1" customFormat="1" ht="10.32" customHeight="1">
      <c r="B124" s="38"/>
      <c r="C124" s="39"/>
      <c r="D124" s="39"/>
      <c r="E124" s="39"/>
      <c r="F124" s="39"/>
      <c r="G124" s="39"/>
      <c r="H124" s="39"/>
      <c r="I124" s="139"/>
      <c r="J124" s="39"/>
      <c r="K124" s="39"/>
      <c r="L124" s="43"/>
    </row>
    <row r="125" s="10" customFormat="1" ht="29.28" customHeight="1">
      <c r="B125" s="197"/>
      <c r="C125" s="198" t="s">
        <v>124</v>
      </c>
      <c r="D125" s="199" t="s">
        <v>64</v>
      </c>
      <c r="E125" s="199" t="s">
        <v>60</v>
      </c>
      <c r="F125" s="199" t="s">
        <v>61</v>
      </c>
      <c r="G125" s="199" t="s">
        <v>125</v>
      </c>
      <c r="H125" s="199" t="s">
        <v>126</v>
      </c>
      <c r="I125" s="200" t="s">
        <v>127</v>
      </c>
      <c r="J125" s="199" t="s">
        <v>117</v>
      </c>
      <c r="K125" s="201" t="s">
        <v>128</v>
      </c>
      <c r="L125" s="202"/>
      <c r="M125" s="95" t="s">
        <v>1</v>
      </c>
      <c r="N125" s="96" t="s">
        <v>43</v>
      </c>
      <c r="O125" s="96" t="s">
        <v>129</v>
      </c>
      <c r="P125" s="96" t="s">
        <v>130</v>
      </c>
      <c r="Q125" s="96" t="s">
        <v>131</v>
      </c>
      <c r="R125" s="96" t="s">
        <v>132</v>
      </c>
      <c r="S125" s="96" t="s">
        <v>133</v>
      </c>
      <c r="T125" s="97" t="s">
        <v>134</v>
      </c>
    </row>
    <row r="126" s="1" customFormat="1" ht="22.8" customHeight="1">
      <c r="B126" s="38"/>
      <c r="C126" s="102" t="s">
        <v>135</v>
      </c>
      <c r="D126" s="39"/>
      <c r="E126" s="39"/>
      <c r="F126" s="39"/>
      <c r="G126" s="39"/>
      <c r="H126" s="39"/>
      <c r="I126" s="139"/>
      <c r="J126" s="203">
        <f>BK126</f>
        <v>0</v>
      </c>
      <c r="K126" s="39"/>
      <c r="L126" s="43"/>
      <c r="M126" s="98"/>
      <c r="N126" s="99"/>
      <c r="O126" s="99"/>
      <c r="P126" s="204">
        <f>P127+P200</f>
        <v>0</v>
      </c>
      <c r="Q126" s="99"/>
      <c r="R126" s="204">
        <f>R127+R200</f>
        <v>0</v>
      </c>
      <c r="S126" s="99"/>
      <c r="T126" s="205">
        <f>T127+T200</f>
        <v>0</v>
      </c>
      <c r="AT126" s="17" t="s">
        <v>78</v>
      </c>
      <c r="AU126" s="17" t="s">
        <v>119</v>
      </c>
      <c r="BK126" s="206">
        <f>BK127+BK200</f>
        <v>0</v>
      </c>
    </row>
    <row r="127" s="11" customFormat="1" ht="25.92" customHeight="1">
      <c r="B127" s="207"/>
      <c r="C127" s="208"/>
      <c r="D127" s="209" t="s">
        <v>78</v>
      </c>
      <c r="E127" s="210" t="s">
        <v>136</v>
      </c>
      <c r="F127" s="210" t="s">
        <v>137</v>
      </c>
      <c r="G127" s="208"/>
      <c r="H127" s="208"/>
      <c r="I127" s="211"/>
      <c r="J127" s="212">
        <f>BK127</f>
        <v>0</v>
      </c>
      <c r="K127" s="208"/>
      <c r="L127" s="213"/>
      <c r="M127" s="214"/>
      <c r="N127" s="215"/>
      <c r="O127" s="215"/>
      <c r="P127" s="216">
        <f>P128+P138+P152+P156+P165+P170+P175</f>
        <v>0</v>
      </c>
      <c r="Q127" s="215"/>
      <c r="R127" s="216">
        <f>R128+R138+R152+R156+R165+R170+R175</f>
        <v>0</v>
      </c>
      <c r="S127" s="215"/>
      <c r="T127" s="217">
        <f>T128+T138+T152+T156+T165+T170+T175</f>
        <v>0</v>
      </c>
      <c r="AR127" s="218" t="s">
        <v>87</v>
      </c>
      <c r="AT127" s="219" t="s">
        <v>78</v>
      </c>
      <c r="AU127" s="219" t="s">
        <v>79</v>
      </c>
      <c r="AY127" s="218" t="s">
        <v>138</v>
      </c>
      <c r="BK127" s="220">
        <f>BK128+BK138+BK152+BK156+BK165+BK170+BK175</f>
        <v>0</v>
      </c>
    </row>
    <row r="128" s="11" customFormat="1" ht="22.8" customHeight="1">
      <c r="B128" s="207"/>
      <c r="C128" s="208"/>
      <c r="D128" s="209" t="s">
        <v>78</v>
      </c>
      <c r="E128" s="221" t="s">
        <v>87</v>
      </c>
      <c r="F128" s="221" t="s">
        <v>440</v>
      </c>
      <c r="G128" s="208"/>
      <c r="H128" s="208"/>
      <c r="I128" s="211"/>
      <c r="J128" s="222">
        <f>BK128</f>
        <v>0</v>
      </c>
      <c r="K128" s="208"/>
      <c r="L128" s="213"/>
      <c r="M128" s="214"/>
      <c r="N128" s="215"/>
      <c r="O128" s="215"/>
      <c r="P128" s="216">
        <f>SUM(P129:P137)</f>
        <v>0</v>
      </c>
      <c r="Q128" s="215"/>
      <c r="R128" s="216">
        <f>SUM(R129:R137)</f>
        <v>0</v>
      </c>
      <c r="S128" s="215"/>
      <c r="T128" s="217">
        <f>SUM(T129:T137)</f>
        <v>0</v>
      </c>
      <c r="AR128" s="218" t="s">
        <v>87</v>
      </c>
      <c r="AT128" s="219" t="s">
        <v>78</v>
      </c>
      <c r="AU128" s="219" t="s">
        <v>87</v>
      </c>
      <c r="AY128" s="218" t="s">
        <v>138</v>
      </c>
      <c r="BK128" s="220">
        <f>SUM(BK129:BK137)</f>
        <v>0</v>
      </c>
    </row>
    <row r="129" s="1" customFormat="1" ht="16.5" customHeight="1">
      <c r="B129" s="38"/>
      <c r="C129" s="272" t="s">
        <v>87</v>
      </c>
      <c r="D129" s="272" t="s">
        <v>182</v>
      </c>
      <c r="E129" s="273" t="s">
        <v>441</v>
      </c>
      <c r="F129" s="274" t="s">
        <v>442</v>
      </c>
      <c r="G129" s="275" t="s">
        <v>159</v>
      </c>
      <c r="H129" s="276">
        <v>197.09999999999999</v>
      </c>
      <c r="I129" s="277"/>
      <c r="J129" s="278">
        <f>ROUND(I129*H129,2)</f>
        <v>0</v>
      </c>
      <c r="K129" s="274" t="s">
        <v>443</v>
      </c>
      <c r="L129" s="43"/>
      <c r="M129" s="279" t="s">
        <v>1</v>
      </c>
      <c r="N129" s="280" t="s">
        <v>44</v>
      </c>
      <c r="O129" s="86"/>
      <c r="P129" s="233">
        <f>O129*H129</f>
        <v>0</v>
      </c>
      <c r="Q129" s="233">
        <v>0</v>
      </c>
      <c r="R129" s="233">
        <f>Q129*H129</f>
        <v>0</v>
      </c>
      <c r="S129" s="233">
        <v>0</v>
      </c>
      <c r="T129" s="234">
        <f>S129*H129</f>
        <v>0</v>
      </c>
      <c r="AR129" s="235" t="s">
        <v>147</v>
      </c>
      <c r="AT129" s="235" t="s">
        <v>182</v>
      </c>
      <c r="AU129" s="235" t="s">
        <v>89</v>
      </c>
      <c r="AY129" s="17" t="s">
        <v>138</v>
      </c>
      <c r="BE129" s="236">
        <f>IF(N129="základní",J129,0)</f>
        <v>0</v>
      </c>
      <c r="BF129" s="236">
        <f>IF(N129="snížená",J129,0)</f>
        <v>0</v>
      </c>
      <c r="BG129" s="236">
        <f>IF(N129="zákl. přenesená",J129,0)</f>
        <v>0</v>
      </c>
      <c r="BH129" s="236">
        <f>IF(N129="sníž. přenesená",J129,0)</f>
        <v>0</v>
      </c>
      <c r="BI129" s="236">
        <f>IF(N129="nulová",J129,0)</f>
        <v>0</v>
      </c>
      <c r="BJ129" s="17" t="s">
        <v>87</v>
      </c>
      <c r="BK129" s="236">
        <f>ROUND(I129*H129,2)</f>
        <v>0</v>
      </c>
      <c r="BL129" s="17" t="s">
        <v>147</v>
      </c>
      <c r="BM129" s="235" t="s">
        <v>89</v>
      </c>
    </row>
    <row r="130" s="13" customFormat="1">
      <c r="B130" s="248"/>
      <c r="C130" s="249"/>
      <c r="D130" s="239" t="s">
        <v>148</v>
      </c>
      <c r="E130" s="250" t="s">
        <v>1</v>
      </c>
      <c r="F130" s="251" t="s">
        <v>444</v>
      </c>
      <c r="G130" s="249"/>
      <c r="H130" s="252">
        <v>197.09999999999999</v>
      </c>
      <c r="I130" s="253"/>
      <c r="J130" s="249"/>
      <c r="K130" s="249"/>
      <c r="L130" s="254"/>
      <c r="M130" s="255"/>
      <c r="N130" s="256"/>
      <c r="O130" s="256"/>
      <c r="P130" s="256"/>
      <c r="Q130" s="256"/>
      <c r="R130" s="256"/>
      <c r="S130" s="256"/>
      <c r="T130" s="257"/>
      <c r="AT130" s="258" t="s">
        <v>148</v>
      </c>
      <c r="AU130" s="258" t="s">
        <v>89</v>
      </c>
      <c r="AV130" s="13" t="s">
        <v>89</v>
      </c>
      <c r="AW130" s="13" t="s">
        <v>36</v>
      </c>
      <c r="AX130" s="13" t="s">
        <v>79</v>
      </c>
      <c r="AY130" s="258" t="s">
        <v>138</v>
      </c>
    </row>
    <row r="131" s="14" customFormat="1">
      <c r="B131" s="259"/>
      <c r="C131" s="260"/>
      <c r="D131" s="239" t="s">
        <v>148</v>
      </c>
      <c r="E131" s="261" t="s">
        <v>1</v>
      </c>
      <c r="F131" s="262" t="s">
        <v>151</v>
      </c>
      <c r="G131" s="260"/>
      <c r="H131" s="263">
        <v>197.09999999999999</v>
      </c>
      <c r="I131" s="264"/>
      <c r="J131" s="260"/>
      <c r="K131" s="260"/>
      <c r="L131" s="265"/>
      <c r="M131" s="266"/>
      <c r="N131" s="267"/>
      <c r="O131" s="267"/>
      <c r="P131" s="267"/>
      <c r="Q131" s="267"/>
      <c r="R131" s="267"/>
      <c r="S131" s="267"/>
      <c r="T131" s="268"/>
      <c r="AT131" s="269" t="s">
        <v>148</v>
      </c>
      <c r="AU131" s="269" t="s">
        <v>89</v>
      </c>
      <c r="AV131" s="14" t="s">
        <v>147</v>
      </c>
      <c r="AW131" s="14" t="s">
        <v>36</v>
      </c>
      <c r="AX131" s="14" t="s">
        <v>87</v>
      </c>
      <c r="AY131" s="269" t="s">
        <v>138</v>
      </c>
    </row>
    <row r="132" s="1" customFormat="1" ht="16.5" customHeight="1">
      <c r="B132" s="38"/>
      <c r="C132" s="272" t="s">
        <v>89</v>
      </c>
      <c r="D132" s="272" t="s">
        <v>182</v>
      </c>
      <c r="E132" s="273" t="s">
        <v>445</v>
      </c>
      <c r="F132" s="274" t="s">
        <v>446</v>
      </c>
      <c r="G132" s="275" t="s">
        <v>176</v>
      </c>
      <c r="H132" s="276">
        <v>2.7999999999999998</v>
      </c>
      <c r="I132" s="277"/>
      <c r="J132" s="278">
        <f>ROUND(I132*H132,2)</f>
        <v>0</v>
      </c>
      <c r="K132" s="274" t="s">
        <v>443</v>
      </c>
      <c r="L132" s="43"/>
      <c r="M132" s="279" t="s">
        <v>1</v>
      </c>
      <c r="N132" s="280" t="s">
        <v>44</v>
      </c>
      <c r="O132" s="86"/>
      <c r="P132" s="233">
        <f>O132*H132</f>
        <v>0</v>
      </c>
      <c r="Q132" s="233">
        <v>0</v>
      </c>
      <c r="R132" s="233">
        <f>Q132*H132</f>
        <v>0</v>
      </c>
      <c r="S132" s="233">
        <v>0</v>
      </c>
      <c r="T132" s="234">
        <f>S132*H132</f>
        <v>0</v>
      </c>
      <c r="AR132" s="235" t="s">
        <v>147</v>
      </c>
      <c r="AT132" s="235" t="s">
        <v>182</v>
      </c>
      <c r="AU132" s="235" t="s">
        <v>89</v>
      </c>
      <c r="AY132" s="17" t="s">
        <v>138</v>
      </c>
      <c r="BE132" s="236">
        <f>IF(N132="základní",J132,0)</f>
        <v>0</v>
      </c>
      <c r="BF132" s="236">
        <f>IF(N132="snížená",J132,0)</f>
        <v>0</v>
      </c>
      <c r="BG132" s="236">
        <f>IF(N132="zákl. přenesená",J132,0)</f>
        <v>0</v>
      </c>
      <c r="BH132" s="236">
        <f>IF(N132="sníž. přenesená",J132,0)</f>
        <v>0</v>
      </c>
      <c r="BI132" s="236">
        <f>IF(N132="nulová",J132,0)</f>
        <v>0</v>
      </c>
      <c r="BJ132" s="17" t="s">
        <v>87</v>
      </c>
      <c r="BK132" s="236">
        <f>ROUND(I132*H132,2)</f>
        <v>0</v>
      </c>
      <c r="BL132" s="17" t="s">
        <v>147</v>
      </c>
      <c r="BM132" s="235" t="s">
        <v>147</v>
      </c>
    </row>
    <row r="133" s="1" customFormat="1" ht="16.5" customHeight="1">
      <c r="B133" s="38"/>
      <c r="C133" s="272" t="s">
        <v>156</v>
      </c>
      <c r="D133" s="272" t="s">
        <v>182</v>
      </c>
      <c r="E133" s="273" t="s">
        <v>447</v>
      </c>
      <c r="F133" s="274" t="s">
        <v>448</v>
      </c>
      <c r="G133" s="275" t="s">
        <v>159</v>
      </c>
      <c r="H133" s="276">
        <v>88</v>
      </c>
      <c r="I133" s="277"/>
      <c r="J133" s="278">
        <f>ROUND(I133*H133,2)</f>
        <v>0</v>
      </c>
      <c r="K133" s="274" t="s">
        <v>443</v>
      </c>
      <c r="L133" s="43"/>
      <c r="M133" s="279" t="s">
        <v>1</v>
      </c>
      <c r="N133" s="280" t="s">
        <v>44</v>
      </c>
      <c r="O133" s="86"/>
      <c r="P133" s="233">
        <f>O133*H133</f>
        <v>0</v>
      </c>
      <c r="Q133" s="233">
        <v>0</v>
      </c>
      <c r="R133" s="233">
        <f>Q133*H133</f>
        <v>0</v>
      </c>
      <c r="S133" s="233">
        <v>0</v>
      </c>
      <c r="T133" s="234">
        <f>S133*H133</f>
        <v>0</v>
      </c>
      <c r="AR133" s="235" t="s">
        <v>147</v>
      </c>
      <c r="AT133" s="235" t="s">
        <v>182</v>
      </c>
      <c r="AU133" s="235" t="s">
        <v>89</v>
      </c>
      <c r="AY133" s="17" t="s">
        <v>138</v>
      </c>
      <c r="BE133" s="236">
        <f>IF(N133="základní",J133,0)</f>
        <v>0</v>
      </c>
      <c r="BF133" s="236">
        <f>IF(N133="snížená",J133,0)</f>
        <v>0</v>
      </c>
      <c r="BG133" s="236">
        <f>IF(N133="zákl. přenesená",J133,0)</f>
        <v>0</v>
      </c>
      <c r="BH133" s="236">
        <f>IF(N133="sníž. přenesená",J133,0)</f>
        <v>0</v>
      </c>
      <c r="BI133" s="236">
        <f>IF(N133="nulová",J133,0)</f>
        <v>0</v>
      </c>
      <c r="BJ133" s="17" t="s">
        <v>87</v>
      </c>
      <c r="BK133" s="236">
        <f>ROUND(I133*H133,2)</f>
        <v>0</v>
      </c>
      <c r="BL133" s="17" t="s">
        <v>147</v>
      </c>
      <c r="BM133" s="235" t="s">
        <v>160</v>
      </c>
    </row>
    <row r="134" s="1" customFormat="1">
      <c r="B134" s="38"/>
      <c r="C134" s="39"/>
      <c r="D134" s="239" t="s">
        <v>172</v>
      </c>
      <c r="E134" s="39"/>
      <c r="F134" s="270" t="s">
        <v>449</v>
      </c>
      <c r="G134" s="39"/>
      <c r="H134" s="39"/>
      <c r="I134" s="139"/>
      <c r="J134" s="39"/>
      <c r="K134" s="39"/>
      <c r="L134" s="43"/>
      <c r="M134" s="271"/>
      <c r="N134" s="86"/>
      <c r="O134" s="86"/>
      <c r="P134" s="86"/>
      <c r="Q134" s="86"/>
      <c r="R134" s="86"/>
      <c r="S134" s="86"/>
      <c r="T134" s="87"/>
      <c r="AT134" s="17" t="s">
        <v>172</v>
      </c>
      <c r="AU134" s="17" t="s">
        <v>89</v>
      </c>
    </row>
    <row r="135" s="1" customFormat="1" ht="16.5" customHeight="1">
      <c r="B135" s="38"/>
      <c r="C135" s="272" t="s">
        <v>147</v>
      </c>
      <c r="D135" s="272" t="s">
        <v>182</v>
      </c>
      <c r="E135" s="273" t="s">
        <v>450</v>
      </c>
      <c r="F135" s="274" t="s">
        <v>451</v>
      </c>
      <c r="G135" s="275" t="s">
        <v>159</v>
      </c>
      <c r="H135" s="276">
        <v>30</v>
      </c>
      <c r="I135" s="277"/>
      <c r="J135" s="278">
        <f>ROUND(I135*H135,2)</f>
        <v>0</v>
      </c>
      <c r="K135" s="274" t="s">
        <v>1</v>
      </c>
      <c r="L135" s="43"/>
      <c r="M135" s="279" t="s">
        <v>1</v>
      </c>
      <c r="N135" s="280" t="s">
        <v>44</v>
      </c>
      <c r="O135" s="86"/>
      <c r="P135" s="233">
        <f>O135*H135</f>
        <v>0</v>
      </c>
      <c r="Q135" s="233">
        <v>0</v>
      </c>
      <c r="R135" s="233">
        <f>Q135*H135</f>
        <v>0</v>
      </c>
      <c r="S135" s="233">
        <v>0</v>
      </c>
      <c r="T135" s="234">
        <f>S135*H135</f>
        <v>0</v>
      </c>
      <c r="AR135" s="235" t="s">
        <v>147</v>
      </c>
      <c r="AT135" s="235" t="s">
        <v>182</v>
      </c>
      <c r="AU135" s="235" t="s">
        <v>89</v>
      </c>
      <c r="AY135" s="17" t="s">
        <v>138</v>
      </c>
      <c r="BE135" s="236">
        <f>IF(N135="základní",J135,0)</f>
        <v>0</v>
      </c>
      <c r="BF135" s="236">
        <f>IF(N135="snížená",J135,0)</f>
        <v>0</v>
      </c>
      <c r="BG135" s="236">
        <f>IF(N135="zákl. přenesená",J135,0)</f>
        <v>0</v>
      </c>
      <c r="BH135" s="236">
        <f>IF(N135="sníž. přenesená",J135,0)</f>
        <v>0</v>
      </c>
      <c r="BI135" s="236">
        <f>IF(N135="nulová",J135,0)</f>
        <v>0</v>
      </c>
      <c r="BJ135" s="17" t="s">
        <v>87</v>
      </c>
      <c r="BK135" s="236">
        <f>ROUND(I135*H135,2)</f>
        <v>0</v>
      </c>
      <c r="BL135" s="17" t="s">
        <v>147</v>
      </c>
      <c r="BM135" s="235" t="s">
        <v>146</v>
      </c>
    </row>
    <row r="136" s="1" customFormat="1" ht="16.5" customHeight="1">
      <c r="B136" s="38"/>
      <c r="C136" s="272" t="s">
        <v>139</v>
      </c>
      <c r="D136" s="272" t="s">
        <v>182</v>
      </c>
      <c r="E136" s="273" t="s">
        <v>452</v>
      </c>
      <c r="F136" s="274" t="s">
        <v>453</v>
      </c>
      <c r="G136" s="275" t="s">
        <v>176</v>
      </c>
      <c r="H136" s="276">
        <v>35</v>
      </c>
      <c r="I136" s="277"/>
      <c r="J136" s="278">
        <f>ROUND(I136*H136,2)</f>
        <v>0</v>
      </c>
      <c r="K136" s="274" t="s">
        <v>443</v>
      </c>
      <c r="L136" s="43"/>
      <c r="M136" s="279" t="s">
        <v>1</v>
      </c>
      <c r="N136" s="280" t="s">
        <v>44</v>
      </c>
      <c r="O136" s="86"/>
      <c r="P136" s="233">
        <f>O136*H136</f>
        <v>0</v>
      </c>
      <c r="Q136" s="233">
        <v>0</v>
      </c>
      <c r="R136" s="233">
        <f>Q136*H136</f>
        <v>0</v>
      </c>
      <c r="S136" s="233">
        <v>0</v>
      </c>
      <c r="T136" s="234">
        <f>S136*H136</f>
        <v>0</v>
      </c>
      <c r="AR136" s="235" t="s">
        <v>147</v>
      </c>
      <c r="AT136" s="235" t="s">
        <v>182</v>
      </c>
      <c r="AU136" s="235" t="s">
        <v>89</v>
      </c>
      <c r="AY136" s="17" t="s">
        <v>138</v>
      </c>
      <c r="BE136" s="236">
        <f>IF(N136="základní",J136,0)</f>
        <v>0</v>
      </c>
      <c r="BF136" s="236">
        <f>IF(N136="snížená",J136,0)</f>
        <v>0</v>
      </c>
      <c r="BG136" s="236">
        <f>IF(N136="zákl. přenesená",J136,0)</f>
        <v>0</v>
      </c>
      <c r="BH136" s="236">
        <f>IF(N136="sníž. přenesená",J136,0)</f>
        <v>0</v>
      </c>
      <c r="BI136" s="236">
        <f>IF(N136="nulová",J136,0)</f>
        <v>0</v>
      </c>
      <c r="BJ136" s="17" t="s">
        <v>87</v>
      </c>
      <c r="BK136" s="236">
        <f>ROUND(I136*H136,2)</f>
        <v>0</v>
      </c>
      <c r="BL136" s="17" t="s">
        <v>147</v>
      </c>
      <c r="BM136" s="235" t="s">
        <v>171</v>
      </c>
    </row>
    <row r="137" s="1" customFormat="1">
      <c r="B137" s="38"/>
      <c r="C137" s="39"/>
      <c r="D137" s="239" t="s">
        <v>172</v>
      </c>
      <c r="E137" s="39"/>
      <c r="F137" s="270" t="s">
        <v>454</v>
      </c>
      <c r="G137" s="39"/>
      <c r="H137" s="39"/>
      <c r="I137" s="139"/>
      <c r="J137" s="39"/>
      <c r="K137" s="39"/>
      <c r="L137" s="43"/>
      <c r="M137" s="271"/>
      <c r="N137" s="86"/>
      <c r="O137" s="86"/>
      <c r="P137" s="86"/>
      <c r="Q137" s="86"/>
      <c r="R137" s="86"/>
      <c r="S137" s="86"/>
      <c r="T137" s="87"/>
      <c r="AT137" s="17" t="s">
        <v>172</v>
      </c>
      <c r="AU137" s="17" t="s">
        <v>89</v>
      </c>
    </row>
    <row r="138" s="11" customFormat="1" ht="22.8" customHeight="1">
      <c r="B138" s="207"/>
      <c r="C138" s="208"/>
      <c r="D138" s="209" t="s">
        <v>78</v>
      </c>
      <c r="E138" s="221" t="s">
        <v>89</v>
      </c>
      <c r="F138" s="221" t="s">
        <v>455</v>
      </c>
      <c r="G138" s="208"/>
      <c r="H138" s="208"/>
      <c r="I138" s="211"/>
      <c r="J138" s="222">
        <f>BK138</f>
        <v>0</v>
      </c>
      <c r="K138" s="208"/>
      <c r="L138" s="213"/>
      <c r="M138" s="214"/>
      <c r="N138" s="215"/>
      <c r="O138" s="215"/>
      <c r="P138" s="216">
        <f>SUM(P139:P151)</f>
        <v>0</v>
      </c>
      <c r="Q138" s="215"/>
      <c r="R138" s="216">
        <f>SUM(R139:R151)</f>
        <v>0</v>
      </c>
      <c r="S138" s="215"/>
      <c r="T138" s="217">
        <f>SUM(T139:T151)</f>
        <v>0</v>
      </c>
      <c r="AR138" s="218" t="s">
        <v>87</v>
      </c>
      <c r="AT138" s="219" t="s">
        <v>78</v>
      </c>
      <c r="AU138" s="219" t="s">
        <v>87</v>
      </c>
      <c r="AY138" s="218" t="s">
        <v>138</v>
      </c>
      <c r="BK138" s="220">
        <f>SUM(BK139:BK151)</f>
        <v>0</v>
      </c>
    </row>
    <row r="139" s="1" customFormat="1" ht="16.5" customHeight="1">
      <c r="B139" s="38"/>
      <c r="C139" s="272" t="s">
        <v>160</v>
      </c>
      <c r="D139" s="272" t="s">
        <v>182</v>
      </c>
      <c r="E139" s="273" t="s">
        <v>456</v>
      </c>
      <c r="F139" s="274" t="s">
        <v>457</v>
      </c>
      <c r="G139" s="275" t="s">
        <v>176</v>
      </c>
      <c r="H139" s="276">
        <v>14.51</v>
      </c>
      <c r="I139" s="277"/>
      <c r="J139" s="278">
        <f>ROUND(I139*H139,2)</f>
        <v>0</v>
      </c>
      <c r="K139" s="274" t="s">
        <v>443</v>
      </c>
      <c r="L139" s="43"/>
      <c r="M139" s="279" t="s">
        <v>1</v>
      </c>
      <c r="N139" s="280" t="s">
        <v>44</v>
      </c>
      <c r="O139" s="86"/>
      <c r="P139" s="233">
        <f>O139*H139</f>
        <v>0</v>
      </c>
      <c r="Q139" s="233">
        <v>0</v>
      </c>
      <c r="R139" s="233">
        <f>Q139*H139</f>
        <v>0</v>
      </c>
      <c r="S139" s="233">
        <v>0</v>
      </c>
      <c r="T139" s="234">
        <f>S139*H139</f>
        <v>0</v>
      </c>
      <c r="AR139" s="235" t="s">
        <v>147</v>
      </c>
      <c r="AT139" s="235" t="s">
        <v>182</v>
      </c>
      <c r="AU139" s="235" t="s">
        <v>89</v>
      </c>
      <c r="AY139" s="17" t="s">
        <v>138</v>
      </c>
      <c r="BE139" s="236">
        <f>IF(N139="základní",J139,0)</f>
        <v>0</v>
      </c>
      <c r="BF139" s="236">
        <f>IF(N139="snížená",J139,0)</f>
        <v>0</v>
      </c>
      <c r="BG139" s="236">
        <f>IF(N139="zákl. přenesená",J139,0)</f>
        <v>0</v>
      </c>
      <c r="BH139" s="236">
        <f>IF(N139="sníž. přenesená",J139,0)</f>
        <v>0</v>
      </c>
      <c r="BI139" s="236">
        <f>IF(N139="nulová",J139,0)</f>
        <v>0</v>
      </c>
      <c r="BJ139" s="17" t="s">
        <v>87</v>
      </c>
      <c r="BK139" s="236">
        <f>ROUND(I139*H139,2)</f>
        <v>0</v>
      </c>
      <c r="BL139" s="17" t="s">
        <v>147</v>
      </c>
      <c r="BM139" s="235" t="s">
        <v>185</v>
      </c>
    </row>
    <row r="140" s="12" customFormat="1">
      <c r="B140" s="237"/>
      <c r="C140" s="238"/>
      <c r="D140" s="239" t="s">
        <v>148</v>
      </c>
      <c r="E140" s="240" t="s">
        <v>1</v>
      </c>
      <c r="F140" s="241" t="s">
        <v>458</v>
      </c>
      <c r="G140" s="238"/>
      <c r="H140" s="240" t="s">
        <v>1</v>
      </c>
      <c r="I140" s="242"/>
      <c r="J140" s="238"/>
      <c r="K140" s="238"/>
      <c r="L140" s="243"/>
      <c r="M140" s="244"/>
      <c r="N140" s="245"/>
      <c r="O140" s="245"/>
      <c r="P140" s="245"/>
      <c r="Q140" s="245"/>
      <c r="R140" s="245"/>
      <c r="S140" s="245"/>
      <c r="T140" s="246"/>
      <c r="AT140" s="247" t="s">
        <v>148</v>
      </c>
      <c r="AU140" s="247" t="s">
        <v>89</v>
      </c>
      <c r="AV140" s="12" t="s">
        <v>87</v>
      </c>
      <c r="AW140" s="12" t="s">
        <v>36</v>
      </c>
      <c r="AX140" s="12" t="s">
        <v>79</v>
      </c>
      <c r="AY140" s="247" t="s">
        <v>138</v>
      </c>
    </row>
    <row r="141" s="13" customFormat="1">
      <c r="B141" s="248"/>
      <c r="C141" s="249"/>
      <c r="D141" s="239" t="s">
        <v>148</v>
      </c>
      <c r="E141" s="250" t="s">
        <v>1</v>
      </c>
      <c r="F141" s="251" t="s">
        <v>459</v>
      </c>
      <c r="G141" s="249"/>
      <c r="H141" s="252">
        <v>1.5</v>
      </c>
      <c r="I141" s="253"/>
      <c r="J141" s="249"/>
      <c r="K141" s="249"/>
      <c r="L141" s="254"/>
      <c r="M141" s="255"/>
      <c r="N141" s="256"/>
      <c r="O141" s="256"/>
      <c r="P141" s="256"/>
      <c r="Q141" s="256"/>
      <c r="R141" s="256"/>
      <c r="S141" s="256"/>
      <c r="T141" s="257"/>
      <c r="AT141" s="258" t="s">
        <v>148</v>
      </c>
      <c r="AU141" s="258" t="s">
        <v>89</v>
      </c>
      <c r="AV141" s="13" t="s">
        <v>89</v>
      </c>
      <c r="AW141" s="13" t="s">
        <v>36</v>
      </c>
      <c r="AX141" s="13" t="s">
        <v>79</v>
      </c>
      <c r="AY141" s="258" t="s">
        <v>138</v>
      </c>
    </row>
    <row r="142" s="12" customFormat="1">
      <c r="B142" s="237"/>
      <c r="C142" s="238"/>
      <c r="D142" s="239" t="s">
        <v>148</v>
      </c>
      <c r="E142" s="240" t="s">
        <v>1</v>
      </c>
      <c r="F142" s="241" t="s">
        <v>460</v>
      </c>
      <c r="G142" s="238"/>
      <c r="H142" s="240" t="s">
        <v>1</v>
      </c>
      <c r="I142" s="242"/>
      <c r="J142" s="238"/>
      <c r="K142" s="238"/>
      <c r="L142" s="243"/>
      <c r="M142" s="244"/>
      <c r="N142" s="245"/>
      <c r="O142" s="245"/>
      <c r="P142" s="245"/>
      <c r="Q142" s="245"/>
      <c r="R142" s="245"/>
      <c r="S142" s="245"/>
      <c r="T142" s="246"/>
      <c r="AT142" s="247" t="s">
        <v>148</v>
      </c>
      <c r="AU142" s="247" t="s">
        <v>89</v>
      </c>
      <c r="AV142" s="12" t="s">
        <v>87</v>
      </c>
      <c r="AW142" s="12" t="s">
        <v>36</v>
      </c>
      <c r="AX142" s="12" t="s">
        <v>79</v>
      </c>
      <c r="AY142" s="247" t="s">
        <v>138</v>
      </c>
    </row>
    <row r="143" s="13" customFormat="1">
      <c r="B143" s="248"/>
      <c r="C143" s="249"/>
      <c r="D143" s="239" t="s">
        <v>148</v>
      </c>
      <c r="E143" s="250" t="s">
        <v>1</v>
      </c>
      <c r="F143" s="251" t="s">
        <v>461</v>
      </c>
      <c r="G143" s="249"/>
      <c r="H143" s="252">
        <v>2.7599999999999998</v>
      </c>
      <c r="I143" s="253"/>
      <c r="J143" s="249"/>
      <c r="K143" s="249"/>
      <c r="L143" s="254"/>
      <c r="M143" s="255"/>
      <c r="N143" s="256"/>
      <c r="O143" s="256"/>
      <c r="P143" s="256"/>
      <c r="Q143" s="256"/>
      <c r="R143" s="256"/>
      <c r="S143" s="256"/>
      <c r="T143" s="257"/>
      <c r="AT143" s="258" t="s">
        <v>148</v>
      </c>
      <c r="AU143" s="258" t="s">
        <v>89</v>
      </c>
      <c r="AV143" s="13" t="s">
        <v>89</v>
      </c>
      <c r="AW143" s="13" t="s">
        <v>36</v>
      </c>
      <c r="AX143" s="13" t="s">
        <v>79</v>
      </c>
      <c r="AY143" s="258" t="s">
        <v>138</v>
      </c>
    </row>
    <row r="144" s="12" customFormat="1">
      <c r="B144" s="237"/>
      <c r="C144" s="238"/>
      <c r="D144" s="239" t="s">
        <v>148</v>
      </c>
      <c r="E144" s="240" t="s">
        <v>1</v>
      </c>
      <c r="F144" s="241" t="s">
        <v>462</v>
      </c>
      <c r="G144" s="238"/>
      <c r="H144" s="240" t="s">
        <v>1</v>
      </c>
      <c r="I144" s="242"/>
      <c r="J144" s="238"/>
      <c r="K144" s="238"/>
      <c r="L144" s="243"/>
      <c r="M144" s="244"/>
      <c r="N144" s="245"/>
      <c r="O144" s="245"/>
      <c r="P144" s="245"/>
      <c r="Q144" s="245"/>
      <c r="R144" s="245"/>
      <c r="S144" s="245"/>
      <c r="T144" s="246"/>
      <c r="AT144" s="247" t="s">
        <v>148</v>
      </c>
      <c r="AU144" s="247" t="s">
        <v>89</v>
      </c>
      <c r="AV144" s="12" t="s">
        <v>87</v>
      </c>
      <c r="AW144" s="12" t="s">
        <v>36</v>
      </c>
      <c r="AX144" s="12" t="s">
        <v>79</v>
      </c>
      <c r="AY144" s="247" t="s">
        <v>138</v>
      </c>
    </row>
    <row r="145" s="13" customFormat="1">
      <c r="B145" s="248"/>
      <c r="C145" s="249"/>
      <c r="D145" s="239" t="s">
        <v>148</v>
      </c>
      <c r="E145" s="250" t="s">
        <v>1</v>
      </c>
      <c r="F145" s="251" t="s">
        <v>463</v>
      </c>
      <c r="G145" s="249"/>
      <c r="H145" s="252">
        <v>10.25</v>
      </c>
      <c r="I145" s="253"/>
      <c r="J145" s="249"/>
      <c r="K145" s="249"/>
      <c r="L145" s="254"/>
      <c r="M145" s="255"/>
      <c r="N145" s="256"/>
      <c r="O145" s="256"/>
      <c r="P145" s="256"/>
      <c r="Q145" s="256"/>
      <c r="R145" s="256"/>
      <c r="S145" s="256"/>
      <c r="T145" s="257"/>
      <c r="AT145" s="258" t="s">
        <v>148</v>
      </c>
      <c r="AU145" s="258" t="s">
        <v>89</v>
      </c>
      <c r="AV145" s="13" t="s">
        <v>89</v>
      </c>
      <c r="AW145" s="13" t="s">
        <v>36</v>
      </c>
      <c r="AX145" s="13" t="s">
        <v>79</v>
      </c>
      <c r="AY145" s="258" t="s">
        <v>138</v>
      </c>
    </row>
    <row r="146" s="14" customFormat="1">
      <c r="B146" s="259"/>
      <c r="C146" s="260"/>
      <c r="D146" s="239" t="s">
        <v>148</v>
      </c>
      <c r="E146" s="261" t="s">
        <v>1</v>
      </c>
      <c r="F146" s="262" t="s">
        <v>151</v>
      </c>
      <c r="G146" s="260"/>
      <c r="H146" s="263">
        <v>14.51</v>
      </c>
      <c r="I146" s="264"/>
      <c r="J146" s="260"/>
      <c r="K146" s="260"/>
      <c r="L146" s="265"/>
      <c r="M146" s="266"/>
      <c r="N146" s="267"/>
      <c r="O146" s="267"/>
      <c r="P146" s="267"/>
      <c r="Q146" s="267"/>
      <c r="R146" s="267"/>
      <c r="S146" s="267"/>
      <c r="T146" s="268"/>
      <c r="AT146" s="269" t="s">
        <v>148</v>
      </c>
      <c r="AU146" s="269" t="s">
        <v>89</v>
      </c>
      <c r="AV146" s="14" t="s">
        <v>147</v>
      </c>
      <c r="AW146" s="14" t="s">
        <v>36</v>
      </c>
      <c r="AX146" s="14" t="s">
        <v>87</v>
      </c>
      <c r="AY146" s="269" t="s">
        <v>138</v>
      </c>
    </row>
    <row r="147" s="1" customFormat="1" ht="16.5" customHeight="1">
      <c r="B147" s="38"/>
      <c r="C147" s="223" t="s">
        <v>178</v>
      </c>
      <c r="D147" s="223" t="s">
        <v>141</v>
      </c>
      <c r="E147" s="224" t="s">
        <v>464</v>
      </c>
      <c r="F147" s="225" t="s">
        <v>465</v>
      </c>
      <c r="G147" s="226" t="s">
        <v>144</v>
      </c>
      <c r="H147" s="227">
        <v>1.161</v>
      </c>
      <c r="I147" s="228"/>
      <c r="J147" s="229">
        <f>ROUND(I147*H147,2)</f>
        <v>0</v>
      </c>
      <c r="K147" s="225" t="s">
        <v>1</v>
      </c>
      <c r="L147" s="230"/>
      <c r="M147" s="231" t="s">
        <v>1</v>
      </c>
      <c r="N147" s="232" t="s">
        <v>44</v>
      </c>
      <c r="O147" s="86"/>
      <c r="P147" s="233">
        <f>O147*H147</f>
        <v>0</v>
      </c>
      <c r="Q147" s="233">
        <v>0</v>
      </c>
      <c r="R147" s="233">
        <f>Q147*H147</f>
        <v>0</v>
      </c>
      <c r="S147" s="233">
        <v>0</v>
      </c>
      <c r="T147" s="234">
        <f>S147*H147</f>
        <v>0</v>
      </c>
      <c r="AR147" s="235" t="s">
        <v>146</v>
      </c>
      <c r="AT147" s="235" t="s">
        <v>141</v>
      </c>
      <c r="AU147" s="235" t="s">
        <v>89</v>
      </c>
      <c r="AY147" s="17" t="s">
        <v>138</v>
      </c>
      <c r="BE147" s="236">
        <f>IF(N147="základní",J147,0)</f>
        <v>0</v>
      </c>
      <c r="BF147" s="236">
        <f>IF(N147="snížená",J147,0)</f>
        <v>0</v>
      </c>
      <c r="BG147" s="236">
        <f>IF(N147="zákl. přenesená",J147,0)</f>
        <v>0</v>
      </c>
      <c r="BH147" s="236">
        <f>IF(N147="sníž. přenesená",J147,0)</f>
        <v>0</v>
      </c>
      <c r="BI147" s="236">
        <f>IF(N147="nulová",J147,0)</f>
        <v>0</v>
      </c>
      <c r="BJ147" s="17" t="s">
        <v>87</v>
      </c>
      <c r="BK147" s="236">
        <f>ROUND(I147*H147,2)</f>
        <v>0</v>
      </c>
      <c r="BL147" s="17" t="s">
        <v>147</v>
      </c>
      <c r="BM147" s="235" t="s">
        <v>191</v>
      </c>
    </row>
    <row r="148" s="13" customFormat="1">
      <c r="B148" s="248"/>
      <c r="C148" s="249"/>
      <c r="D148" s="239" t="s">
        <v>148</v>
      </c>
      <c r="E148" s="250" t="s">
        <v>1</v>
      </c>
      <c r="F148" s="251" t="s">
        <v>466</v>
      </c>
      <c r="G148" s="249"/>
      <c r="H148" s="252">
        <v>0.12</v>
      </c>
      <c r="I148" s="253"/>
      <c r="J148" s="249"/>
      <c r="K148" s="249"/>
      <c r="L148" s="254"/>
      <c r="M148" s="255"/>
      <c r="N148" s="256"/>
      <c r="O148" s="256"/>
      <c r="P148" s="256"/>
      <c r="Q148" s="256"/>
      <c r="R148" s="256"/>
      <c r="S148" s="256"/>
      <c r="T148" s="257"/>
      <c r="AT148" s="258" t="s">
        <v>148</v>
      </c>
      <c r="AU148" s="258" t="s">
        <v>89</v>
      </c>
      <c r="AV148" s="13" t="s">
        <v>89</v>
      </c>
      <c r="AW148" s="13" t="s">
        <v>36</v>
      </c>
      <c r="AX148" s="13" t="s">
        <v>79</v>
      </c>
      <c r="AY148" s="258" t="s">
        <v>138</v>
      </c>
    </row>
    <row r="149" s="13" customFormat="1">
      <c r="B149" s="248"/>
      <c r="C149" s="249"/>
      <c r="D149" s="239" t="s">
        <v>148</v>
      </c>
      <c r="E149" s="250" t="s">
        <v>1</v>
      </c>
      <c r="F149" s="251" t="s">
        <v>467</v>
      </c>
      <c r="G149" s="249"/>
      <c r="H149" s="252">
        <v>0.221</v>
      </c>
      <c r="I149" s="253"/>
      <c r="J149" s="249"/>
      <c r="K149" s="249"/>
      <c r="L149" s="254"/>
      <c r="M149" s="255"/>
      <c r="N149" s="256"/>
      <c r="O149" s="256"/>
      <c r="P149" s="256"/>
      <c r="Q149" s="256"/>
      <c r="R149" s="256"/>
      <c r="S149" s="256"/>
      <c r="T149" s="257"/>
      <c r="AT149" s="258" t="s">
        <v>148</v>
      </c>
      <c r="AU149" s="258" t="s">
        <v>89</v>
      </c>
      <c r="AV149" s="13" t="s">
        <v>89</v>
      </c>
      <c r="AW149" s="13" t="s">
        <v>36</v>
      </c>
      <c r="AX149" s="13" t="s">
        <v>79</v>
      </c>
      <c r="AY149" s="258" t="s">
        <v>138</v>
      </c>
    </row>
    <row r="150" s="13" customFormat="1">
      <c r="B150" s="248"/>
      <c r="C150" s="249"/>
      <c r="D150" s="239" t="s">
        <v>148</v>
      </c>
      <c r="E150" s="250" t="s">
        <v>1</v>
      </c>
      <c r="F150" s="251" t="s">
        <v>468</v>
      </c>
      <c r="G150" s="249"/>
      <c r="H150" s="252">
        <v>0.81999999999999995</v>
      </c>
      <c r="I150" s="253"/>
      <c r="J150" s="249"/>
      <c r="K150" s="249"/>
      <c r="L150" s="254"/>
      <c r="M150" s="255"/>
      <c r="N150" s="256"/>
      <c r="O150" s="256"/>
      <c r="P150" s="256"/>
      <c r="Q150" s="256"/>
      <c r="R150" s="256"/>
      <c r="S150" s="256"/>
      <c r="T150" s="257"/>
      <c r="AT150" s="258" t="s">
        <v>148</v>
      </c>
      <c r="AU150" s="258" t="s">
        <v>89</v>
      </c>
      <c r="AV150" s="13" t="s">
        <v>89</v>
      </c>
      <c r="AW150" s="13" t="s">
        <v>36</v>
      </c>
      <c r="AX150" s="13" t="s">
        <v>79</v>
      </c>
      <c r="AY150" s="258" t="s">
        <v>138</v>
      </c>
    </row>
    <row r="151" s="14" customFormat="1">
      <c r="B151" s="259"/>
      <c r="C151" s="260"/>
      <c r="D151" s="239" t="s">
        <v>148</v>
      </c>
      <c r="E151" s="261" t="s">
        <v>1</v>
      </c>
      <c r="F151" s="262" t="s">
        <v>151</v>
      </c>
      <c r="G151" s="260"/>
      <c r="H151" s="263">
        <v>1.161</v>
      </c>
      <c r="I151" s="264"/>
      <c r="J151" s="260"/>
      <c r="K151" s="260"/>
      <c r="L151" s="265"/>
      <c r="M151" s="266"/>
      <c r="N151" s="267"/>
      <c r="O151" s="267"/>
      <c r="P151" s="267"/>
      <c r="Q151" s="267"/>
      <c r="R151" s="267"/>
      <c r="S151" s="267"/>
      <c r="T151" s="268"/>
      <c r="AT151" s="269" t="s">
        <v>148</v>
      </c>
      <c r="AU151" s="269" t="s">
        <v>89</v>
      </c>
      <c r="AV151" s="14" t="s">
        <v>147</v>
      </c>
      <c r="AW151" s="14" t="s">
        <v>36</v>
      </c>
      <c r="AX151" s="14" t="s">
        <v>87</v>
      </c>
      <c r="AY151" s="269" t="s">
        <v>138</v>
      </c>
    </row>
    <row r="152" s="11" customFormat="1" ht="22.8" customHeight="1">
      <c r="B152" s="207"/>
      <c r="C152" s="208"/>
      <c r="D152" s="209" t="s">
        <v>78</v>
      </c>
      <c r="E152" s="221" t="s">
        <v>156</v>
      </c>
      <c r="F152" s="221" t="s">
        <v>469</v>
      </c>
      <c r="G152" s="208"/>
      <c r="H152" s="208"/>
      <c r="I152" s="211"/>
      <c r="J152" s="222">
        <f>BK152</f>
        <v>0</v>
      </c>
      <c r="K152" s="208"/>
      <c r="L152" s="213"/>
      <c r="M152" s="214"/>
      <c r="N152" s="215"/>
      <c r="O152" s="215"/>
      <c r="P152" s="216">
        <f>SUM(P153:P155)</f>
        <v>0</v>
      </c>
      <c r="Q152" s="215"/>
      <c r="R152" s="216">
        <f>SUM(R153:R155)</f>
        <v>0</v>
      </c>
      <c r="S152" s="215"/>
      <c r="T152" s="217">
        <f>SUM(T153:T155)</f>
        <v>0</v>
      </c>
      <c r="AR152" s="218" t="s">
        <v>87</v>
      </c>
      <c r="AT152" s="219" t="s">
        <v>78</v>
      </c>
      <c r="AU152" s="219" t="s">
        <v>87</v>
      </c>
      <c r="AY152" s="218" t="s">
        <v>138</v>
      </c>
      <c r="BK152" s="220">
        <f>SUM(BK153:BK155)</f>
        <v>0</v>
      </c>
    </row>
    <row r="153" s="1" customFormat="1" ht="16.5" customHeight="1">
      <c r="B153" s="38"/>
      <c r="C153" s="272" t="s">
        <v>146</v>
      </c>
      <c r="D153" s="272" t="s">
        <v>182</v>
      </c>
      <c r="E153" s="273" t="s">
        <v>470</v>
      </c>
      <c r="F153" s="274" t="s">
        <v>471</v>
      </c>
      <c r="G153" s="275" t="s">
        <v>176</v>
      </c>
      <c r="H153" s="276">
        <v>5</v>
      </c>
      <c r="I153" s="277"/>
      <c r="J153" s="278">
        <f>ROUND(I153*H153,2)</f>
        <v>0</v>
      </c>
      <c r="K153" s="274" t="s">
        <v>443</v>
      </c>
      <c r="L153" s="43"/>
      <c r="M153" s="279" t="s">
        <v>1</v>
      </c>
      <c r="N153" s="280" t="s">
        <v>44</v>
      </c>
      <c r="O153" s="86"/>
      <c r="P153" s="233">
        <f>O153*H153</f>
        <v>0</v>
      </c>
      <c r="Q153" s="233">
        <v>0</v>
      </c>
      <c r="R153" s="233">
        <f>Q153*H153</f>
        <v>0</v>
      </c>
      <c r="S153" s="233">
        <v>0</v>
      </c>
      <c r="T153" s="234">
        <f>S153*H153</f>
        <v>0</v>
      </c>
      <c r="AR153" s="235" t="s">
        <v>147</v>
      </c>
      <c r="AT153" s="235" t="s">
        <v>182</v>
      </c>
      <c r="AU153" s="235" t="s">
        <v>89</v>
      </c>
      <c r="AY153" s="17" t="s">
        <v>138</v>
      </c>
      <c r="BE153" s="236">
        <f>IF(N153="základní",J153,0)</f>
        <v>0</v>
      </c>
      <c r="BF153" s="236">
        <f>IF(N153="snížená",J153,0)</f>
        <v>0</v>
      </c>
      <c r="BG153" s="236">
        <f>IF(N153="zákl. přenesená",J153,0)</f>
        <v>0</v>
      </c>
      <c r="BH153" s="236">
        <f>IF(N153="sníž. přenesená",J153,0)</f>
        <v>0</v>
      </c>
      <c r="BI153" s="236">
        <f>IF(N153="nulová",J153,0)</f>
        <v>0</v>
      </c>
      <c r="BJ153" s="17" t="s">
        <v>87</v>
      </c>
      <c r="BK153" s="236">
        <f>ROUND(I153*H153,2)</f>
        <v>0</v>
      </c>
      <c r="BL153" s="17" t="s">
        <v>147</v>
      </c>
      <c r="BM153" s="235" t="s">
        <v>195</v>
      </c>
    </row>
    <row r="154" s="1" customFormat="1">
      <c r="B154" s="38"/>
      <c r="C154" s="39"/>
      <c r="D154" s="239" t="s">
        <v>172</v>
      </c>
      <c r="E154" s="39"/>
      <c r="F154" s="270" t="s">
        <v>472</v>
      </c>
      <c r="G154" s="39"/>
      <c r="H154" s="39"/>
      <c r="I154" s="139"/>
      <c r="J154" s="39"/>
      <c r="K154" s="39"/>
      <c r="L154" s="43"/>
      <c r="M154" s="271"/>
      <c r="N154" s="86"/>
      <c r="O154" s="86"/>
      <c r="P154" s="86"/>
      <c r="Q154" s="86"/>
      <c r="R154" s="86"/>
      <c r="S154" s="86"/>
      <c r="T154" s="87"/>
      <c r="AT154" s="17" t="s">
        <v>172</v>
      </c>
      <c r="AU154" s="17" t="s">
        <v>89</v>
      </c>
    </row>
    <row r="155" s="1" customFormat="1" ht="16.5" customHeight="1">
      <c r="B155" s="38"/>
      <c r="C155" s="223" t="s">
        <v>188</v>
      </c>
      <c r="D155" s="223" t="s">
        <v>141</v>
      </c>
      <c r="E155" s="224" t="s">
        <v>473</v>
      </c>
      <c r="F155" s="225" t="s">
        <v>474</v>
      </c>
      <c r="G155" s="226" t="s">
        <v>144</v>
      </c>
      <c r="H155" s="227">
        <v>0.40000000000000002</v>
      </c>
      <c r="I155" s="228"/>
      <c r="J155" s="229">
        <f>ROUND(I155*H155,2)</f>
        <v>0</v>
      </c>
      <c r="K155" s="225" t="s">
        <v>1</v>
      </c>
      <c r="L155" s="230"/>
      <c r="M155" s="231" t="s">
        <v>1</v>
      </c>
      <c r="N155" s="232" t="s">
        <v>44</v>
      </c>
      <c r="O155" s="86"/>
      <c r="P155" s="233">
        <f>O155*H155</f>
        <v>0</v>
      </c>
      <c r="Q155" s="233">
        <v>0</v>
      </c>
      <c r="R155" s="233">
        <f>Q155*H155</f>
        <v>0</v>
      </c>
      <c r="S155" s="233">
        <v>0</v>
      </c>
      <c r="T155" s="234">
        <f>S155*H155</f>
        <v>0</v>
      </c>
      <c r="AR155" s="235" t="s">
        <v>146</v>
      </c>
      <c r="AT155" s="235" t="s">
        <v>141</v>
      </c>
      <c r="AU155" s="235" t="s">
        <v>89</v>
      </c>
      <c r="AY155" s="17" t="s">
        <v>138</v>
      </c>
      <c r="BE155" s="236">
        <f>IF(N155="základní",J155,0)</f>
        <v>0</v>
      </c>
      <c r="BF155" s="236">
        <f>IF(N155="snížená",J155,0)</f>
        <v>0</v>
      </c>
      <c r="BG155" s="236">
        <f>IF(N155="zákl. přenesená",J155,0)</f>
        <v>0</v>
      </c>
      <c r="BH155" s="236">
        <f>IF(N155="sníž. přenesená",J155,0)</f>
        <v>0</v>
      </c>
      <c r="BI155" s="236">
        <f>IF(N155="nulová",J155,0)</f>
        <v>0</v>
      </c>
      <c r="BJ155" s="17" t="s">
        <v>87</v>
      </c>
      <c r="BK155" s="236">
        <f>ROUND(I155*H155,2)</f>
        <v>0</v>
      </c>
      <c r="BL155" s="17" t="s">
        <v>147</v>
      </c>
      <c r="BM155" s="235" t="s">
        <v>203</v>
      </c>
    </row>
    <row r="156" s="11" customFormat="1" ht="22.8" customHeight="1">
      <c r="B156" s="207"/>
      <c r="C156" s="208"/>
      <c r="D156" s="209" t="s">
        <v>78</v>
      </c>
      <c r="E156" s="221" t="s">
        <v>147</v>
      </c>
      <c r="F156" s="221" t="s">
        <v>475</v>
      </c>
      <c r="G156" s="208"/>
      <c r="H156" s="208"/>
      <c r="I156" s="211"/>
      <c r="J156" s="222">
        <f>BK156</f>
        <v>0</v>
      </c>
      <c r="K156" s="208"/>
      <c r="L156" s="213"/>
      <c r="M156" s="214"/>
      <c r="N156" s="215"/>
      <c r="O156" s="215"/>
      <c r="P156" s="216">
        <f>SUM(P157:P164)</f>
        <v>0</v>
      </c>
      <c r="Q156" s="215"/>
      <c r="R156" s="216">
        <f>SUM(R157:R164)</f>
        <v>0</v>
      </c>
      <c r="S156" s="215"/>
      <c r="T156" s="217">
        <f>SUM(T157:T164)</f>
        <v>0</v>
      </c>
      <c r="AR156" s="218" t="s">
        <v>87</v>
      </c>
      <c r="AT156" s="219" t="s">
        <v>78</v>
      </c>
      <c r="AU156" s="219" t="s">
        <v>87</v>
      </c>
      <c r="AY156" s="218" t="s">
        <v>138</v>
      </c>
      <c r="BK156" s="220">
        <f>SUM(BK157:BK164)</f>
        <v>0</v>
      </c>
    </row>
    <row r="157" s="1" customFormat="1" ht="16.5" customHeight="1">
      <c r="B157" s="38"/>
      <c r="C157" s="272" t="s">
        <v>171</v>
      </c>
      <c r="D157" s="272" t="s">
        <v>182</v>
      </c>
      <c r="E157" s="273" t="s">
        <v>476</v>
      </c>
      <c r="F157" s="274" t="s">
        <v>477</v>
      </c>
      <c r="G157" s="275" t="s">
        <v>159</v>
      </c>
      <c r="H157" s="276">
        <v>5.5750000000000002</v>
      </c>
      <c r="I157" s="277"/>
      <c r="J157" s="278">
        <f>ROUND(I157*H157,2)</f>
        <v>0</v>
      </c>
      <c r="K157" s="274" t="s">
        <v>1</v>
      </c>
      <c r="L157" s="43"/>
      <c r="M157" s="279" t="s">
        <v>1</v>
      </c>
      <c r="N157" s="280" t="s">
        <v>44</v>
      </c>
      <c r="O157" s="86"/>
      <c r="P157" s="233">
        <f>O157*H157</f>
        <v>0</v>
      </c>
      <c r="Q157" s="233">
        <v>0</v>
      </c>
      <c r="R157" s="233">
        <f>Q157*H157</f>
        <v>0</v>
      </c>
      <c r="S157" s="233">
        <v>0</v>
      </c>
      <c r="T157" s="234">
        <f>S157*H157</f>
        <v>0</v>
      </c>
      <c r="AR157" s="235" t="s">
        <v>147</v>
      </c>
      <c r="AT157" s="235" t="s">
        <v>182</v>
      </c>
      <c r="AU157" s="235" t="s">
        <v>89</v>
      </c>
      <c r="AY157" s="17" t="s">
        <v>138</v>
      </c>
      <c r="BE157" s="236">
        <f>IF(N157="základní",J157,0)</f>
        <v>0</v>
      </c>
      <c r="BF157" s="236">
        <f>IF(N157="snížená",J157,0)</f>
        <v>0</v>
      </c>
      <c r="BG157" s="236">
        <f>IF(N157="zákl. přenesená",J157,0)</f>
        <v>0</v>
      </c>
      <c r="BH157" s="236">
        <f>IF(N157="sníž. přenesená",J157,0)</f>
        <v>0</v>
      </c>
      <c r="BI157" s="236">
        <f>IF(N157="nulová",J157,0)</f>
        <v>0</v>
      </c>
      <c r="BJ157" s="17" t="s">
        <v>87</v>
      </c>
      <c r="BK157" s="236">
        <f>ROUND(I157*H157,2)</f>
        <v>0</v>
      </c>
      <c r="BL157" s="17" t="s">
        <v>147</v>
      </c>
      <c r="BM157" s="235" t="s">
        <v>207</v>
      </c>
    </row>
    <row r="158" s="12" customFormat="1">
      <c r="B158" s="237"/>
      <c r="C158" s="238"/>
      <c r="D158" s="239" t="s">
        <v>148</v>
      </c>
      <c r="E158" s="240" t="s">
        <v>1</v>
      </c>
      <c r="F158" s="241" t="s">
        <v>478</v>
      </c>
      <c r="G158" s="238"/>
      <c r="H158" s="240" t="s">
        <v>1</v>
      </c>
      <c r="I158" s="242"/>
      <c r="J158" s="238"/>
      <c r="K158" s="238"/>
      <c r="L158" s="243"/>
      <c r="M158" s="244"/>
      <c r="N158" s="245"/>
      <c r="O158" s="245"/>
      <c r="P158" s="245"/>
      <c r="Q158" s="245"/>
      <c r="R158" s="245"/>
      <c r="S158" s="245"/>
      <c r="T158" s="246"/>
      <c r="AT158" s="247" t="s">
        <v>148</v>
      </c>
      <c r="AU158" s="247" t="s">
        <v>89</v>
      </c>
      <c r="AV158" s="12" t="s">
        <v>87</v>
      </c>
      <c r="AW158" s="12" t="s">
        <v>36</v>
      </c>
      <c r="AX158" s="12" t="s">
        <v>79</v>
      </c>
      <c r="AY158" s="247" t="s">
        <v>138</v>
      </c>
    </row>
    <row r="159" s="13" customFormat="1">
      <c r="B159" s="248"/>
      <c r="C159" s="249"/>
      <c r="D159" s="239" t="s">
        <v>148</v>
      </c>
      <c r="E159" s="250" t="s">
        <v>1</v>
      </c>
      <c r="F159" s="251" t="s">
        <v>479</v>
      </c>
      <c r="G159" s="249"/>
      <c r="H159" s="252">
        <v>5.5750000000000002</v>
      </c>
      <c r="I159" s="253"/>
      <c r="J159" s="249"/>
      <c r="K159" s="249"/>
      <c r="L159" s="254"/>
      <c r="M159" s="255"/>
      <c r="N159" s="256"/>
      <c r="O159" s="256"/>
      <c r="P159" s="256"/>
      <c r="Q159" s="256"/>
      <c r="R159" s="256"/>
      <c r="S159" s="256"/>
      <c r="T159" s="257"/>
      <c r="AT159" s="258" t="s">
        <v>148</v>
      </c>
      <c r="AU159" s="258" t="s">
        <v>89</v>
      </c>
      <c r="AV159" s="13" t="s">
        <v>89</v>
      </c>
      <c r="AW159" s="13" t="s">
        <v>36</v>
      </c>
      <c r="AX159" s="13" t="s">
        <v>79</v>
      </c>
      <c r="AY159" s="258" t="s">
        <v>138</v>
      </c>
    </row>
    <row r="160" s="14" customFormat="1">
      <c r="B160" s="259"/>
      <c r="C160" s="260"/>
      <c r="D160" s="239" t="s">
        <v>148</v>
      </c>
      <c r="E160" s="261" t="s">
        <v>1</v>
      </c>
      <c r="F160" s="262" t="s">
        <v>151</v>
      </c>
      <c r="G160" s="260"/>
      <c r="H160" s="263">
        <v>5.5750000000000002</v>
      </c>
      <c r="I160" s="264"/>
      <c r="J160" s="260"/>
      <c r="K160" s="260"/>
      <c r="L160" s="265"/>
      <c r="M160" s="266"/>
      <c r="N160" s="267"/>
      <c r="O160" s="267"/>
      <c r="P160" s="267"/>
      <c r="Q160" s="267"/>
      <c r="R160" s="267"/>
      <c r="S160" s="267"/>
      <c r="T160" s="268"/>
      <c r="AT160" s="269" t="s">
        <v>148</v>
      </c>
      <c r="AU160" s="269" t="s">
        <v>89</v>
      </c>
      <c r="AV160" s="14" t="s">
        <v>147</v>
      </c>
      <c r="AW160" s="14" t="s">
        <v>36</v>
      </c>
      <c r="AX160" s="14" t="s">
        <v>87</v>
      </c>
      <c r="AY160" s="269" t="s">
        <v>138</v>
      </c>
    </row>
    <row r="161" s="1" customFormat="1" ht="16.5" customHeight="1">
      <c r="B161" s="38"/>
      <c r="C161" s="272" t="s">
        <v>200</v>
      </c>
      <c r="D161" s="272" t="s">
        <v>182</v>
      </c>
      <c r="E161" s="273" t="s">
        <v>480</v>
      </c>
      <c r="F161" s="274" t="s">
        <v>481</v>
      </c>
      <c r="G161" s="275" t="s">
        <v>159</v>
      </c>
      <c r="H161" s="276">
        <v>0.47999999999999998</v>
      </c>
      <c r="I161" s="277"/>
      <c r="J161" s="278">
        <f>ROUND(I161*H161,2)</f>
        <v>0</v>
      </c>
      <c r="K161" s="274" t="s">
        <v>443</v>
      </c>
      <c r="L161" s="43"/>
      <c r="M161" s="279" t="s">
        <v>1</v>
      </c>
      <c r="N161" s="280" t="s">
        <v>44</v>
      </c>
      <c r="O161" s="86"/>
      <c r="P161" s="233">
        <f>O161*H161</f>
        <v>0</v>
      </c>
      <c r="Q161" s="233">
        <v>0</v>
      </c>
      <c r="R161" s="233">
        <f>Q161*H161</f>
        <v>0</v>
      </c>
      <c r="S161" s="233">
        <v>0</v>
      </c>
      <c r="T161" s="234">
        <f>S161*H161</f>
        <v>0</v>
      </c>
      <c r="AR161" s="235" t="s">
        <v>147</v>
      </c>
      <c r="AT161" s="235" t="s">
        <v>182</v>
      </c>
      <c r="AU161" s="235" t="s">
        <v>89</v>
      </c>
      <c r="AY161" s="17" t="s">
        <v>138</v>
      </c>
      <c r="BE161" s="236">
        <f>IF(N161="základní",J161,0)</f>
        <v>0</v>
      </c>
      <c r="BF161" s="236">
        <f>IF(N161="snížená",J161,0)</f>
        <v>0</v>
      </c>
      <c r="BG161" s="236">
        <f>IF(N161="zákl. přenesená",J161,0)</f>
        <v>0</v>
      </c>
      <c r="BH161" s="236">
        <f>IF(N161="sníž. přenesená",J161,0)</f>
        <v>0</v>
      </c>
      <c r="BI161" s="236">
        <f>IF(N161="nulová",J161,0)</f>
        <v>0</v>
      </c>
      <c r="BJ161" s="17" t="s">
        <v>87</v>
      </c>
      <c r="BK161" s="236">
        <f>ROUND(I161*H161,2)</f>
        <v>0</v>
      </c>
      <c r="BL161" s="17" t="s">
        <v>147</v>
      </c>
      <c r="BM161" s="235" t="s">
        <v>213</v>
      </c>
    </row>
    <row r="162" s="1" customFormat="1">
      <c r="B162" s="38"/>
      <c r="C162" s="39"/>
      <c r="D162" s="239" t="s">
        <v>172</v>
      </c>
      <c r="E162" s="39"/>
      <c r="F162" s="270" t="s">
        <v>482</v>
      </c>
      <c r="G162" s="39"/>
      <c r="H162" s="39"/>
      <c r="I162" s="139"/>
      <c r="J162" s="39"/>
      <c r="K162" s="39"/>
      <c r="L162" s="43"/>
      <c r="M162" s="271"/>
      <c r="N162" s="86"/>
      <c r="O162" s="86"/>
      <c r="P162" s="86"/>
      <c r="Q162" s="86"/>
      <c r="R162" s="86"/>
      <c r="S162" s="86"/>
      <c r="T162" s="87"/>
      <c r="AT162" s="17" t="s">
        <v>172</v>
      </c>
      <c r="AU162" s="17" t="s">
        <v>89</v>
      </c>
    </row>
    <row r="163" s="1" customFormat="1" ht="16.5" customHeight="1">
      <c r="B163" s="38"/>
      <c r="C163" s="272" t="s">
        <v>177</v>
      </c>
      <c r="D163" s="272" t="s">
        <v>182</v>
      </c>
      <c r="E163" s="273" t="s">
        <v>483</v>
      </c>
      <c r="F163" s="274" t="s">
        <v>484</v>
      </c>
      <c r="G163" s="275" t="s">
        <v>159</v>
      </c>
      <c r="H163" s="276">
        <v>0.47999999999999998</v>
      </c>
      <c r="I163" s="277"/>
      <c r="J163" s="278">
        <f>ROUND(I163*H163,2)</f>
        <v>0</v>
      </c>
      <c r="K163" s="274" t="s">
        <v>443</v>
      </c>
      <c r="L163" s="43"/>
      <c r="M163" s="279" t="s">
        <v>1</v>
      </c>
      <c r="N163" s="280" t="s">
        <v>44</v>
      </c>
      <c r="O163" s="86"/>
      <c r="P163" s="233">
        <f>O163*H163</f>
        <v>0</v>
      </c>
      <c r="Q163" s="233">
        <v>0</v>
      </c>
      <c r="R163" s="233">
        <f>Q163*H163</f>
        <v>0</v>
      </c>
      <c r="S163" s="233">
        <v>0</v>
      </c>
      <c r="T163" s="234">
        <f>S163*H163</f>
        <v>0</v>
      </c>
      <c r="AR163" s="235" t="s">
        <v>147</v>
      </c>
      <c r="AT163" s="235" t="s">
        <v>182</v>
      </c>
      <c r="AU163" s="235" t="s">
        <v>89</v>
      </c>
      <c r="AY163" s="17" t="s">
        <v>138</v>
      </c>
      <c r="BE163" s="236">
        <f>IF(N163="základní",J163,0)</f>
        <v>0</v>
      </c>
      <c r="BF163" s="236">
        <f>IF(N163="snížená",J163,0)</f>
        <v>0</v>
      </c>
      <c r="BG163" s="236">
        <f>IF(N163="zákl. přenesená",J163,0)</f>
        <v>0</v>
      </c>
      <c r="BH163" s="236">
        <f>IF(N163="sníž. přenesená",J163,0)</f>
        <v>0</v>
      </c>
      <c r="BI163" s="236">
        <f>IF(N163="nulová",J163,0)</f>
        <v>0</v>
      </c>
      <c r="BJ163" s="17" t="s">
        <v>87</v>
      </c>
      <c r="BK163" s="236">
        <f>ROUND(I163*H163,2)</f>
        <v>0</v>
      </c>
      <c r="BL163" s="17" t="s">
        <v>147</v>
      </c>
      <c r="BM163" s="235" t="s">
        <v>220</v>
      </c>
    </row>
    <row r="164" s="1" customFormat="1">
      <c r="B164" s="38"/>
      <c r="C164" s="39"/>
      <c r="D164" s="239" t="s">
        <v>172</v>
      </c>
      <c r="E164" s="39"/>
      <c r="F164" s="270" t="s">
        <v>482</v>
      </c>
      <c r="G164" s="39"/>
      <c r="H164" s="39"/>
      <c r="I164" s="139"/>
      <c r="J164" s="39"/>
      <c r="K164" s="39"/>
      <c r="L164" s="43"/>
      <c r="M164" s="271"/>
      <c r="N164" s="86"/>
      <c r="O164" s="86"/>
      <c r="P164" s="86"/>
      <c r="Q164" s="86"/>
      <c r="R164" s="86"/>
      <c r="S164" s="86"/>
      <c r="T164" s="87"/>
      <c r="AT164" s="17" t="s">
        <v>172</v>
      </c>
      <c r="AU164" s="17" t="s">
        <v>89</v>
      </c>
    </row>
    <row r="165" s="11" customFormat="1" ht="22.8" customHeight="1">
      <c r="B165" s="207"/>
      <c r="C165" s="208"/>
      <c r="D165" s="209" t="s">
        <v>78</v>
      </c>
      <c r="E165" s="221" t="s">
        <v>139</v>
      </c>
      <c r="F165" s="221" t="s">
        <v>140</v>
      </c>
      <c r="G165" s="208"/>
      <c r="H165" s="208"/>
      <c r="I165" s="211"/>
      <c r="J165" s="222">
        <f>BK165</f>
        <v>0</v>
      </c>
      <c r="K165" s="208"/>
      <c r="L165" s="213"/>
      <c r="M165" s="214"/>
      <c r="N165" s="215"/>
      <c r="O165" s="215"/>
      <c r="P165" s="216">
        <f>SUM(P166:P169)</f>
        <v>0</v>
      </c>
      <c r="Q165" s="215"/>
      <c r="R165" s="216">
        <f>SUM(R166:R169)</f>
        <v>0</v>
      </c>
      <c r="S165" s="215"/>
      <c r="T165" s="217">
        <f>SUM(T166:T169)</f>
        <v>0</v>
      </c>
      <c r="AR165" s="218" t="s">
        <v>87</v>
      </c>
      <c r="AT165" s="219" t="s">
        <v>78</v>
      </c>
      <c r="AU165" s="219" t="s">
        <v>87</v>
      </c>
      <c r="AY165" s="218" t="s">
        <v>138</v>
      </c>
      <c r="BK165" s="220">
        <f>SUM(BK166:BK169)</f>
        <v>0</v>
      </c>
    </row>
    <row r="166" s="1" customFormat="1" ht="16.5" customHeight="1">
      <c r="B166" s="38"/>
      <c r="C166" s="272" t="s">
        <v>210</v>
      </c>
      <c r="D166" s="272" t="s">
        <v>182</v>
      </c>
      <c r="E166" s="273" t="s">
        <v>485</v>
      </c>
      <c r="F166" s="274" t="s">
        <v>486</v>
      </c>
      <c r="G166" s="275" t="s">
        <v>159</v>
      </c>
      <c r="H166" s="276">
        <v>88</v>
      </c>
      <c r="I166" s="277"/>
      <c r="J166" s="278">
        <f>ROUND(I166*H166,2)</f>
        <v>0</v>
      </c>
      <c r="K166" s="274" t="s">
        <v>443</v>
      </c>
      <c r="L166" s="43"/>
      <c r="M166" s="279" t="s">
        <v>1</v>
      </c>
      <c r="N166" s="280" t="s">
        <v>44</v>
      </c>
      <c r="O166" s="86"/>
      <c r="P166" s="233">
        <f>O166*H166</f>
        <v>0</v>
      </c>
      <c r="Q166" s="233">
        <v>0</v>
      </c>
      <c r="R166" s="233">
        <f>Q166*H166</f>
        <v>0</v>
      </c>
      <c r="S166" s="233">
        <v>0</v>
      </c>
      <c r="T166" s="234">
        <f>S166*H166</f>
        <v>0</v>
      </c>
      <c r="AR166" s="235" t="s">
        <v>147</v>
      </c>
      <c r="AT166" s="235" t="s">
        <v>182</v>
      </c>
      <c r="AU166" s="235" t="s">
        <v>89</v>
      </c>
      <c r="AY166" s="17" t="s">
        <v>138</v>
      </c>
      <c r="BE166" s="236">
        <f>IF(N166="základní",J166,0)</f>
        <v>0</v>
      </c>
      <c r="BF166" s="236">
        <f>IF(N166="snížená",J166,0)</f>
        <v>0</v>
      </c>
      <c r="BG166" s="236">
        <f>IF(N166="zákl. přenesená",J166,0)</f>
        <v>0</v>
      </c>
      <c r="BH166" s="236">
        <f>IF(N166="sníž. přenesená",J166,0)</f>
        <v>0</v>
      </c>
      <c r="BI166" s="236">
        <f>IF(N166="nulová",J166,0)</f>
        <v>0</v>
      </c>
      <c r="BJ166" s="17" t="s">
        <v>87</v>
      </c>
      <c r="BK166" s="236">
        <f>ROUND(I166*H166,2)</f>
        <v>0</v>
      </c>
      <c r="BL166" s="17" t="s">
        <v>147</v>
      </c>
      <c r="BM166" s="235" t="s">
        <v>226</v>
      </c>
    </row>
    <row r="167" s="1" customFormat="1">
      <c r="B167" s="38"/>
      <c r="C167" s="39"/>
      <c r="D167" s="239" t="s">
        <v>172</v>
      </c>
      <c r="E167" s="39"/>
      <c r="F167" s="270" t="s">
        <v>449</v>
      </c>
      <c r="G167" s="39"/>
      <c r="H167" s="39"/>
      <c r="I167" s="139"/>
      <c r="J167" s="39"/>
      <c r="K167" s="39"/>
      <c r="L167" s="43"/>
      <c r="M167" s="271"/>
      <c r="N167" s="86"/>
      <c r="O167" s="86"/>
      <c r="P167" s="86"/>
      <c r="Q167" s="86"/>
      <c r="R167" s="86"/>
      <c r="S167" s="86"/>
      <c r="T167" s="87"/>
      <c r="AT167" s="17" t="s">
        <v>172</v>
      </c>
      <c r="AU167" s="17" t="s">
        <v>89</v>
      </c>
    </row>
    <row r="168" s="1" customFormat="1" ht="16.5" customHeight="1">
      <c r="B168" s="38"/>
      <c r="C168" s="272" t="s">
        <v>181</v>
      </c>
      <c r="D168" s="272" t="s">
        <v>182</v>
      </c>
      <c r="E168" s="273" t="s">
        <v>487</v>
      </c>
      <c r="F168" s="274" t="s">
        <v>488</v>
      </c>
      <c r="G168" s="275" t="s">
        <v>378</v>
      </c>
      <c r="H168" s="276">
        <v>1</v>
      </c>
      <c r="I168" s="277"/>
      <c r="J168" s="278">
        <f>ROUND(I168*H168,2)</f>
        <v>0</v>
      </c>
      <c r="K168" s="274" t="s">
        <v>1</v>
      </c>
      <c r="L168" s="43"/>
      <c r="M168" s="279" t="s">
        <v>1</v>
      </c>
      <c r="N168" s="280" t="s">
        <v>44</v>
      </c>
      <c r="O168" s="86"/>
      <c r="P168" s="233">
        <f>O168*H168</f>
        <v>0</v>
      </c>
      <c r="Q168" s="233">
        <v>0</v>
      </c>
      <c r="R168" s="233">
        <f>Q168*H168</f>
        <v>0</v>
      </c>
      <c r="S168" s="233">
        <v>0</v>
      </c>
      <c r="T168" s="234">
        <f>S168*H168</f>
        <v>0</v>
      </c>
      <c r="AR168" s="235" t="s">
        <v>147</v>
      </c>
      <c r="AT168" s="235" t="s">
        <v>182</v>
      </c>
      <c r="AU168" s="235" t="s">
        <v>89</v>
      </c>
      <c r="AY168" s="17" t="s">
        <v>138</v>
      </c>
      <c r="BE168" s="236">
        <f>IF(N168="základní",J168,0)</f>
        <v>0</v>
      </c>
      <c r="BF168" s="236">
        <f>IF(N168="snížená",J168,0)</f>
        <v>0</v>
      </c>
      <c r="BG168" s="236">
        <f>IF(N168="zákl. přenesená",J168,0)</f>
        <v>0</v>
      </c>
      <c r="BH168" s="236">
        <f>IF(N168="sníž. přenesená",J168,0)</f>
        <v>0</v>
      </c>
      <c r="BI168" s="236">
        <f>IF(N168="nulová",J168,0)</f>
        <v>0</v>
      </c>
      <c r="BJ168" s="17" t="s">
        <v>87</v>
      </c>
      <c r="BK168" s="236">
        <f>ROUND(I168*H168,2)</f>
        <v>0</v>
      </c>
      <c r="BL168" s="17" t="s">
        <v>147</v>
      </c>
      <c r="BM168" s="235" t="s">
        <v>177</v>
      </c>
    </row>
    <row r="169" s="1" customFormat="1">
      <c r="B169" s="38"/>
      <c r="C169" s="39"/>
      <c r="D169" s="239" t="s">
        <v>172</v>
      </c>
      <c r="E169" s="39"/>
      <c r="F169" s="270" t="s">
        <v>489</v>
      </c>
      <c r="G169" s="39"/>
      <c r="H169" s="39"/>
      <c r="I169" s="139"/>
      <c r="J169" s="39"/>
      <c r="K169" s="39"/>
      <c r="L169" s="43"/>
      <c r="M169" s="271"/>
      <c r="N169" s="86"/>
      <c r="O169" s="86"/>
      <c r="P169" s="86"/>
      <c r="Q169" s="86"/>
      <c r="R169" s="86"/>
      <c r="S169" s="86"/>
      <c r="T169" s="87"/>
      <c r="AT169" s="17" t="s">
        <v>172</v>
      </c>
      <c r="AU169" s="17" t="s">
        <v>89</v>
      </c>
    </row>
    <row r="170" s="11" customFormat="1" ht="22.8" customHeight="1">
      <c r="B170" s="207"/>
      <c r="C170" s="208"/>
      <c r="D170" s="209" t="s">
        <v>78</v>
      </c>
      <c r="E170" s="221" t="s">
        <v>160</v>
      </c>
      <c r="F170" s="221" t="s">
        <v>490</v>
      </c>
      <c r="G170" s="208"/>
      <c r="H170" s="208"/>
      <c r="I170" s="211"/>
      <c r="J170" s="222">
        <f>BK170</f>
        <v>0</v>
      </c>
      <c r="K170" s="208"/>
      <c r="L170" s="213"/>
      <c r="M170" s="214"/>
      <c r="N170" s="215"/>
      <c r="O170" s="215"/>
      <c r="P170" s="216">
        <f>SUM(P171:P174)</f>
        <v>0</v>
      </c>
      <c r="Q170" s="215"/>
      <c r="R170" s="216">
        <f>SUM(R171:R174)</f>
        <v>0</v>
      </c>
      <c r="S170" s="215"/>
      <c r="T170" s="217">
        <f>SUM(T171:T174)</f>
        <v>0</v>
      </c>
      <c r="AR170" s="218" t="s">
        <v>87</v>
      </c>
      <c r="AT170" s="219" t="s">
        <v>78</v>
      </c>
      <c r="AU170" s="219" t="s">
        <v>87</v>
      </c>
      <c r="AY170" s="218" t="s">
        <v>138</v>
      </c>
      <c r="BK170" s="220">
        <f>SUM(BK171:BK174)</f>
        <v>0</v>
      </c>
    </row>
    <row r="171" s="1" customFormat="1" ht="16.5" customHeight="1">
      <c r="B171" s="38"/>
      <c r="C171" s="272" t="s">
        <v>8</v>
      </c>
      <c r="D171" s="272" t="s">
        <v>182</v>
      </c>
      <c r="E171" s="273" t="s">
        <v>491</v>
      </c>
      <c r="F171" s="274" t="s">
        <v>492</v>
      </c>
      <c r="G171" s="275" t="s">
        <v>159</v>
      </c>
      <c r="H171" s="276">
        <v>89</v>
      </c>
      <c r="I171" s="277"/>
      <c r="J171" s="278">
        <f>ROUND(I171*H171,2)</f>
        <v>0</v>
      </c>
      <c r="K171" s="274" t="s">
        <v>443</v>
      </c>
      <c r="L171" s="43"/>
      <c r="M171" s="279" t="s">
        <v>1</v>
      </c>
      <c r="N171" s="280" t="s">
        <v>44</v>
      </c>
      <c r="O171" s="86"/>
      <c r="P171" s="233">
        <f>O171*H171</f>
        <v>0</v>
      </c>
      <c r="Q171" s="233">
        <v>0</v>
      </c>
      <c r="R171" s="233">
        <f>Q171*H171</f>
        <v>0</v>
      </c>
      <c r="S171" s="233">
        <v>0</v>
      </c>
      <c r="T171" s="234">
        <f>S171*H171</f>
        <v>0</v>
      </c>
      <c r="AR171" s="235" t="s">
        <v>147</v>
      </c>
      <c r="AT171" s="235" t="s">
        <v>182</v>
      </c>
      <c r="AU171" s="235" t="s">
        <v>89</v>
      </c>
      <c r="AY171" s="17" t="s">
        <v>138</v>
      </c>
      <c r="BE171" s="236">
        <f>IF(N171="základní",J171,0)</f>
        <v>0</v>
      </c>
      <c r="BF171" s="236">
        <f>IF(N171="snížená",J171,0)</f>
        <v>0</v>
      </c>
      <c r="BG171" s="236">
        <f>IF(N171="zákl. přenesená",J171,0)</f>
        <v>0</v>
      </c>
      <c r="BH171" s="236">
        <f>IF(N171="sníž. přenesená",J171,0)</f>
        <v>0</v>
      </c>
      <c r="BI171" s="236">
        <f>IF(N171="nulová",J171,0)</f>
        <v>0</v>
      </c>
      <c r="BJ171" s="17" t="s">
        <v>87</v>
      </c>
      <c r="BK171" s="236">
        <f>ROUND(I171*H171,2)</f>
        <v>0</v>
      </c>
      <c r="BL171" s="17" t="s">
        <v>147</v>
      </c>
      <c r="BM171" s="235" t="s">
        <v>230</v>
      </c>
    </row>
    <row r="172" s="1" customFormat="1">
      <c r="B172" s="38"/>
      <c r="C172" s="39"/>
      <c r="D172" s="239" t="s">
        <v>172</v>
      </c>
      <c r="E172" s="39"/>
      <c r="F172" s="270" t="s">
        <v>493</v>
      </c>
      <c r="G172" s="39"/>
      <c r="H172" s="39"/>
      <c r="I172" s="139"/>
      <c r="J172" s="39"/>
      <c r="K172" s="39"/>
      <c r="L172" s="43"/>
      <c r="M172" s="271"/>
      <c r="N172" s="86"/>
      <c r="O172" s="86"/>
      <c r="P172" s="86"/>
      <c r="Q172" s="86"/>
      <c r="R172" s="86"/>
      <c r="S172" s="86"/>
      <c r="T172" s="87"/>
      <c r="AT172" s="17" t="s">
        <v>172</v>
      </c>
      <c r="AU172" s="17" t="s">
        <v>89</v>
      </c>
    </row>
    <row r="173" s="13" customFormat="1">
      <c r="B173" s="248"/>
      <c r="C173" s="249"/>
      <c r="D173" s="239" t="s">
        <v>148</v>
      </c>
      <c r="E173" s="250" t="s">
        <v>1</v>
      </c>
      <c r="F173" s="251" t="s">
        <v>494</v>
      </c>
      <c r="G173" s="249"/>
      <c r="H173" s="252">
        <v>89</v>
      </c>
      <c r="I173" s="253"/>
      <c r="J173" s="249"/>
      <c r="K173" s="249"/>
      <c r="L173" s="254"/>
      <c r="M173" s="255"/>
      <c r="N173" s="256"/>
      <c r="O173" s="256"/>
      <c r="P173" s="256"/>
      <c r="Q173" s="256"/>
      <c r="R173" s="256"/>
      <c r="S173" s="256"/>
      <c r="T173" s="257"/>
      <c r="AT173" s="258" t="s">
        <v>148</v>
      </c>
      <c r="AU173" s="258" t="s">
        <v>89</v>
      </c>
      <c r="AV173" s="13" t="s">
        <v>89</v>
      </c>
      <c r="AW173" s="13" t="s">
        <v>36</v>
      </c>
      <c r="AX173" s="13" t="s">
        <v>79</v>
      </c>
      <c r="AY173" s="258" t="s">
        <v>138</v>
      </c>
    </row>
    <row r="174" s="14" customFormat="1">
      <c r="B174" s="259"/>
      <c r="C174" s="260"/>
      <c r="D174" s="239" t="s">
        <v>148</v>
      </c>
      <c r="E174" s="261" t="s">
        <v>1</v>
      </c>
      <c r="F174" s="262" t="s">
        <v>151</v>
      </c>
      <c r="G174" s="260"/>
      <c r="H174" s="263">
        <v>89</v>
      </c>
      <c r="I174" s="264"/>
      <c r="J174" s="260"/>
      <c r="K174" s="260"/>
      <c r="L174" s="265"/>
      <c r="M174" s="266"/>
      <c r="N174" s="267"/>
      <c r="O174" s="267"/>
      <c r="P174" s="267"/>
      <c r="Q174" s="267"/>
      <c r="R174" s="267"/>
      <c r="S174" s="267"/>
      <c r="T174" s="268"/>
      <c r="AT174" s="269" t="s">
        <v>148</v>
      </c>
      <c r="AU174" s="269" t="s">
        <v>89</v>
      </c>
      <c r="AV174" s="14" t="s">
        <v>147</v>
      </c>
      <c r="AW174" s="14" t="s">
        <v>36</v>
      </c>
      <c r="AX174" s="14" t="s">
        <v>87</v>
      </c>
      <c r="AY174" s="269" t="s">
        <v>138</v>
      </c>
    </row>
    <row r="175" s="11" customFormat="1" ht="22.8" customHeight="1">
      <c r="B175" s="207"/>
      <c r="C175" s="208"/>
      <c r="D175" s="209" t="s">
        <v>78</v>
      </c>
      <c r="E175" s="221" t="s">
        <v>188</v>
      </c>
      <c r="F175" s="221" t="s">
        <v>495</v>
      </c>
      <c r="G175" s="208"/>
      <c r="H175" s="208"/>
      <c r="I175" s="211"/>
      <c r="J175" s="222">
        <f>BK175</f>
        <v>0</v>
      </c>
      <c r="K175" s="208"/>
      <c r="L175" s="213"/>
      <c r="M175" s="214"/>
      <c r="N175" s="215"/>
      <c r="O175" s="215"/>
      <c r="P175" s="216">
        <f>SUM(P176:P199)</f>
        <v>0</v>
      </c>
      <c r="Q175" s="215"/>
      <c r="R175" s="216">
        <f>SUM(R176:R199)</f>
        <v>0</v>
      </c>
      <c r="S175" s="215"/>
      <c r="T175" s="217">
        <f>SUM(T176:T199)</f>
        <v>0</v>
      </c>
      <c r="AR175" s="218" t="s">
        <v>87</v>
      </c>
      <c r="AT175" s="219" t="s">
        <v>78</v>
      </c>
      <c r="AU175" s="219" t="s">
        <v>87</v>
      </c>
      <c r="AY175" s="218" t="s">
        <v>138</v>
      </c>
      <c r="BK175" s="220">
        <f>SUM(BK176:BK199)</f>
        <v>0</v>
      </c>
    </row>
    <row r="176" s="1" customFormat="1" ht="16.5" customHeight="1">
      <c r="B176" s="38"/>
      <c r="C176" s="272" t="s">
        <v>185</v>
      </c>
      <c r="D176" s="272" t="s">
        <v>182</v>
      </c>
      <c r="E176" s="273" t="s">
        <v>496</v>
      </c>
      <c r="F176" s="274" t="s">
        <v>497</v>
      </c>
      <c r="G176" s="275" t="s">
        <v>238</v>
      </c>
      <c r="H176" s="276">
        <v>39</v>
      </c>
      <c r="I176" s="277"/>
      <c r="J176" s="278">
        <f>ROUND(I176*H176,2)</f>
        <v>0</v>
      </c>
      <c r="K176" s="274" t="s">
        <v>443</v>
      </c>
      <c r="L176" s="43"/>
      <c r="M176" s="279" t="s">
        <v>1</v>
      </c>
      <c r="N176" s="280" t="s">
        <v>44</v>
      </c>
      <c r="O176" s="86"/>
      <c r="P176" s="233">
        <f>O176*H176</f>
        <v>0</v>
      </c>
      <c r="Q176" s="233">
        <v>0</v>
      </c>
      <c r="R176" s="233">
        <f>Q176*H176</f>
        <v>0</v>
      </c>
      <c r="S176" s="233">
        <v>0</v>
      </c>
      <c r="T176" s="234">
        <f>S176*H176</f>
        <v>0</v>
      </c>
      <c r="AR176" s="235" t="s">
        <v>147</v>
      </c>
      <c r="AT176" s="235" t="s">
        <v>182</v>
      </c>
      <c r="AU176" s="235" t="s">
        <v>89</v>
      </c>
      <c r="AY176" s="17" t="s">
        <v>138</v>
      </c>
      <c r="BE176" s="236">
        <f>IF(N176="základní",J176,0)</f>
        <v>0</v>
      </c>
      <c r="BF176" s="236">
        <f>IF(N176="snížená",J176,0)</f>
        <v>0</v>
      </c>
      <c r="BG176" s="236">
        <f>IF(N176="zákl. přenesená",J176,0)</f>
        <v>0</v>
      </c>
      <c r="BH176" s="236">
        <f>IF(N176="sníž. přenesená",J176,0)</f>
        <v>0</v>
      </c>
      <c r="BI176" s="236">
        <f>IF(N176="nulová",J176,0)</f>
        <v>0</v>
      </c>
      <c r="BJ176" s="17" t="s">
        <v>87</v>
      </c>
      <c r="BK176" s="236">
        <f>ROUND(I176*H176,2)</f>
        <v>0</v>
      </c>
      <c r="BL176" s="17" t="s">
        <v>147</v>
      </c>
      <c r="BM176" s="235" t="s">
        <v>235</v>
      </c>
    </row>
    <row r="177" s="1" customFormat="1" ht="16.5" customHeight="1">
      <c r="B177" s="38"/>
      <c r="C177" s="272" t="s">
        <v>232</v>
      </c>
      <c r="D177" s="272" t="s">
        <v>182</v>
      </c>
      <c r="E177" s="273" t="s">
        <v>498</v>
      </c>
      <c r="F177" s="274" t="s">
        <v>499</v>
      </c>
      <c r="G177" s="275" t="s">
        <v>170</v>
      </c>
      <c r="H177" s="276">
        <v>2</v>
      </c>
      <c r="I177" s="277"/>
      <c r="J177" s="278">
        <f>ROUND(I177*H177,2)</f>
        <v>0</v>
      </c>
      <c r="K177" s="274" t="s">
        <v>443</v>
      </c>
      <c r="L177" s="43"/>
      <c r="M177" s="279" t="s">
        <v>1</v>
      </c>
      <c r="N177" s="280" t="s">
        <v>44</v>
      </c>
      <c r="O177" s="86"/>
      <c r="P177" s="233">
        <f>O177*H177</f>
        <v>0</v>
      </c>
      <c r="Q177" s="233">
        <v>0</v>
      </c>
      <c r="R177" s="233">
        <f>Q177*H177</f>
        <v>0</v>
      </c>
      <c r="S177" s="233">
        <v>0</v>
      </c>
      <c r="T177" s="234">
        <f>S177*H177</f>
        <v>0</v>
      </c>
      <c r="AR177" s="235" t="s">
        <v>147</v>
      </c>
      <c r="AT177" s="235" t="s">
        <v>182</v>
      </c>
      <c r="AU177" s="235" t="s">
        <v>89</v>
      </c>
      <c r="AY177" s="17" t="s">
        <v>138</v>
      </c>
      <c r="BE177" s="236">
        <f>IF(N177="základní",J177,0)</f>
        <v>0</v>
      </c>
      <c r="BF177" s="236">
        <f>IF(N177="snížená",J177,0)</f>
        <v>0</v>
      </c>
      <c r="BG177" s="236">
        <f>IF(N177="zákl. přenesená",J177,0)</f>
        <v>0</v>
      </c>
      <c r="BH177" s="236">
        <f>IF(N177="sníž. přenesená",J177,0)</f>
        <v>0</v>
      </c>
      <c r="BI177" s="236">
        <f>IF(N177="nulová",J177,0)</f>
        <v>0</v>
      </c>
      <c r="BJ177" s="17" t="s">
        <v>87</v>
      </c>
      <c r="BK177" s="236">
        <f>ROUND(I177*H177,2)</f>
        <v>0</v>
      </c>
      <c r="BL177" s="17" t="s">
        <v>147</v>
      </c>
      <c r="BM177" s="235" t="s">
        <v>239</v>
      </c>
    </row>
    <row r="178" s="1" customFormat="1" ht="16.5" customHeight="1">
      <c r="B178" s="38"/>
      <c r="C178" s="272" t="s">
        <v>191</v>
      </c>
      <c r="D178" s="272" t="s">
        <v>182</v>
      </c>
      <c r="E178" s="273" t="s">
        <v>500</v>
      </c>
      <c r="F178" s="274" t="s">
        <v>501</v>
      </c>
      <c r="G178" s="275" t="s">
        <v>502</v>
      </c>
      <c r="H178" s="276">
        <v>700</v>
      </c>
      <c r="I178" s="277"/>
      <c r="J178" s="278">
        <f>ROUND(I178*H178,2)</f>
        <v>0</v>
      </c>
      <c r="K178" s="274" t="s">
        <v>443</v>
      </c>
      <c r="L178" s="43"/>
      <c r="M178" s="279" t="s">
        <v>1</v>
      </c>
      <c r="N178" s="280" t="s">
        <v>44</v>
      </c>
      <c r="O178" s="86"/>
      <c r="P178" s="233">
        <f>O178*H178</f>
        <v>0</v>
      </c>
      <c r="Q178" s="233">
        <v>0</v>
      </c>
      <c r="R178" s="233">
        <f>Q178*H178</f>
        <v>0</v>
      </c>
      <c r="S178" s="233">
        <v>0</v>
      </c>
      <c r="T178" s="234">
        <f>S178*H178</f>
        <v>0</v>
      </c>
      <c r="AR178" s="235" t="s">
        <v>147</v>
      </c>
      <c r="AT178" s="235" t="s">
        <v>182</v>
      </c>
      <c r="AU178" s="235" t="s">
        <v>89</v>
      </c>
      <c r="AY178" s="17" t="s">
        <v>138</v>
      </c>
      <c r="BE178" s="236">
        <f>IF(N178="základní",J178,0)</f>
        <v>0</v>
      </c>
      <c r="BF178" s="236">
        <f>IF(N178="snížená",J178,0)</f>
        <v>0</v>
      </c>
      <c r="BG178" s="236">
        <f>IF(N178="zákl. přenesená",J178,0)</f>
        <v>0</v>
      </c>
      <c r="BH178" s="236">
        <f>IF(N178="sníž. přenesená",J178,0)</f>
        <v>0</v>
      </c>
      <c r="BI178" s="236">
        <f>IF(N178="nulová",J178,0)</f>
        <v>0</v>
      </c>
      <c r="BJ178" s="17" t="s">
        <v>87</v>
      </c>
      <c r="BK178" s="236">
        <f>ROUND(I178*H178,2)</f>
        <v>0</v>
      </c>
      <c r="BL178" s="17" t="s">
        <v>147</v>
      </c>
      <c r="BM178" s="235" t="s">
        <v>243</v>
      </c>
    </row>
    <row r="179" s="1" customFormat="1" ht="16.5" customHeight="1">
      <c r="B179" s="38"/>
      <c r="C179" s="272" t="s">
        <v>240</v>
      </c>
      <c r="D179" s="272" t="s">
        <v>182</v>
      </c>
      <c r="E179" s="273" t="s">
        <v>503</v>
      </c>
      <c r="F179" s="274" t="s">
        <v>504</v>
      </c>
      <c r="G179" s="275" t="s">
        <v>238</v>
      </c>
      <c r="H179" s="276">
        <v>12</v>
      </c>
      <c r="I179" s="277"/>
      <c r="J179" s="278">
        <f>ROUND(I179*H179,2)</f>
        <v>0</v>
      </c>
      <c r="K179" s="274" t="s">
        <v>443</v>
      </c>
      <c r="L179" s="43"/>
      <c r="M179" s="279" t="s">
        <v>1</v>
      </c>
      <c r="N179" s="280" t="s">
        <v>44</v>
      </c>
      <c r="O179" s="86"/>
      <c r="P179" s="233">
        <f>O179*H179</f>
        <v>0</v>
      </c>
      <c r="Q179" s="233">
        <v>0</v>
      </c>
      <c r="R179" s="233">
        <f>Q179*H179</f>
        <v>0</v>
      </c>
      <c r="S179" s="233">
        <v>0</v>
      </c>
      <c r="T179" s="234">
        <f>S179*H179</f>
        <v>0</v>
      </c>
      <c r="AR179" s="235" t="s">
        <v>147</v>
      </c>
      <c r="AT179" s="235" t="s">
        <v>182</v>
      </c>
      <c r="AU179" s="235" t="s">
        <v>89</v>
      </c>
      <c r="AY179" s="17" t="s">
        <v>138</v>
      </c>
      <c r="BE179" s="236">
        <f>IF(N179="základní",J179,0)</f>
        <v>0</v>
      </c>
      <c r="BF179" s="236">
        <f>IF(N179="snížená",J179,0)</f>
        <v>0</v>
      </c>
      <c r="BG179" s="236">
        <f>IF(N179="zákl. přenesená",J179,0)</f>
        <v>0</v>
      </c>
      <c r="BH179" s="236">
        <f>IF(N179="sníž. přenesená",J179,0)</f>
        <v>0</v>
      </c>
      <c r="BI179" s="236">
        <f>IF(N179="nulová",J179,0)</f>
        <v>0</v>
      </c>
      <c r="BJ179" s="17" t="s">
        <v>87</v>
      </c>
      <c r="BK179" s="236">
        <f>ROUND(I179*H179,2)</f>
        <v>0</v>
      </c>
      <c r="BL179" s="17" t="s">
        <v>147</v>
      </c>
      <c r="BM179" s="235" t="s">
        <v>274</v>
      </c>
    </row>
    <row r="180" s="13" customFormat="1">
      <c r="B180" s="248"/>
      <c r="C180" s="249"/>
      <c r="D180" s="239" t="s">
        <v>148</v>
      </c>
      <c r="E180" s="250" t="s">
        <v>1</v>
      </c>
      <c r="F180" s="251" t="s">
        <v>505</v>
      </c>
      <c r="G180" s="249"/>
      <c r="H180" s="252">
        <v>12</v>
      </c>
      <c r="I180" s="253"/>
      <c r="J180" s="249"/>
      <c r="K180" s="249"/>
      <c r="L180" s="254"/>
      <c r="M180" s="255"/>
      <c r="N180" s="256"/>
      <c r="O180" s="256"/>
      <c r="P180" s="256"/>
      <c r="Q180" s="256"/>
      <c r="R180" s="256"/>
      <c r="S180" s="256"/>
      <c r="T180" s="257"/>
      <c r="AT180" s="258" t="s">
        <v>148</v>
      </c>
      <c r="AU180" s="258" t="s">
        <v>89</v>
      </c>
      <c r="AV180" s="13" t="s">
        <v>89</v>
      </c>
      <c r="AW180" s="13" t="s">
        <v>36</v>
      </c>
      <c r="AX180" s="13" t="s">
        <v>79</v>
      </c>
      <c r="AY180" s="258" t="s">
        <v>138</v>
      </c>
    </row>
    <row r="181" s="14" customFormat="1">
      <c r="B181" s="259"/>
      <c r="C181" s="260"/>
      <c r="D181" s="239" t="s">
        <v>148</v>
      </c>
      <c r="E181" s="261" t="s">
        <v>1</v>
      </c>
      <c r="F181" s="262" t="s">
        <v>151</v>
      </c>
      <c r="G181" s="260"/>
      <c r="H181" s="263">
        <v>12</v>
      </c>
      <c r="I181" s="264"/>
      <c r="J181" s="260"/>
      <c r="K181" s="260"/>
      <c r="L181" s="265"/>
      <c r="M181" s="266"/>
      <c r="N181" s="267"/>
      <c r="O181" s="267"/>
      <c r="P181" s="267"/>
      <c r="Q181" s="267"/>
      <c r="R181" s="267"/>
      <c r="S181" s="267"/>
      <c r="T181" s="268"/>
      <c r="AT181" s="269" t="s">
        <v>148</v>
      </c>
      <c r="AU181" s="269" t="s">
        <v>89</v>
      </c>
      <c r="AV181" s="14" t="s">
        <v>147</v>
      </c>
      <c r="AW181" s="14" t="s">
        <v>36</v>
      </c>
      <c r="AX181" s="14" t="s">
        <v>87</v>
      </c>
      <c r="AY181" s="269" t="s">
        <v>138</v>
      </c>
    </row>
    <row r="182" s="1" customFormat="1" ht="16.5" customHeight="1">
      <c r="B182" s="38"/>
      <c r="C182" s="272" t="s">
        <v>195</v>
      </c>
      <c r="D182" s="272" t="s">
        <v>182</v>
      </c>
      <c r="E182" s="273" t="s">
        <v>506</v>
      </c>
      <c r="F182" s="274" t="s">
        <v>507</v>
      </c>
      <c r="G182" s="275" t="s">
        <v>238</v>
      </c>
      <c r="H182" s="276">
        <v>12</v>
      </c>
      <c r="I182" s="277"/>
      <c r="J182" s="278">
        <f>ROUND(I182*H182,2)</f>
        <v>0</v>
      </c>
      <c r="K182" s="274" t="s">
        <v>443</v>
      </c>
      <c r="L182" s="43"/>
      <c r="M182" s="279" t="s">
        <v>1</v>
      </c>
      <c r="N182" s="280" t="s">
        <v>44</v>
      </c>
      <c r="O182" s="86"/>
      <c r="P182" s="233">
        <f>O182*H182</f>
        <v>0</v>
      </c>
      <c r="Q182" s="233">
        <v>0</v>
      </c>
      <c r="R182" s="233">
        <f>Q182*H182</f>
        <v>0</v>
      </c>
      <c r="S182" s="233">
        <v>0</v>
      </c>
      <c r="T182" s="234">
        <f>S182*H182</f>
        <v>0</v>
      </c>
      <c r="AR182" s="235" t="s">
        <v>147</v>
      </c>
      <c r="AT182" s="235" t="s">
        <v>182</v>
      </c>
      <c r="AU182" s="235" t="s">
        <v>89</v>
      </c>
      <c r="AY182" s="17" t="s">
        <v>138</v>
      </c>
      <c r="BE182" s="236">
        <f>IF(N182="základní",J182,0)</f>
        <v>0</v>
      </c>
      <c r="BF182" s="236">
        <f>IF(N182="snížená",J182,0)</f>
        <v>0</v>
      </c>
      <c r="BG182" s="236">
        <f>IF(N182="zákl. přenesená",J182,0)</f>
        <v>0</v>
      </c>
      <c r="BH182" s="236">
        <f>IF(N182="sníž. přenesená",J182,0)</f>
        <v>0</v>
      </c>
      <c r="BI182" s="236">
        <f>IF(N182="nulová",J182,0)</f>
        <v>0</v>
      </c>
      <c r="BJ182" s="17" t="s">
        <v>87</v>
      </c>
      <c r="BK182" s="236">
        <f>ROUND(I182*H182,2)</f>
        <v>0</v>
      </c>
      <c r="BL182" s="17" t="s">
        <v>147</v>
      </c>
      <c r="BM182" s="235" t="s">
        <v>283</v>
      </c>
    </row>
    <row r="183" s="1" customFormat="1" ht="16.5" customHeight="1">
      <c r="B183" s="38"/>
      <c r="C183" s="272" t="s">
        <v>7</v>
      </c>
      <c r="D183" s="272" t="s">
        <v>182</v>
      </c>
      <c r="E183" s="273" t="s">
        <v>508</v>
      </c>
      <c r="F183" s="274" t="s">
        <v>509</v>
      </c>
      <c r="G183" s="275" t="s">
        <v>159</v>
      </c>
      <c r="H183" s="276">
        <v>97.099999999999994</v>
      </c>
      <c r="I183" s="277"/>
      <c r="J183" s="278">
        <f>ROUND(I183*H183,2)</f>
        <v>0</v>
      </c>
      <c r="K183" s="274" t="s">
        <v>443</v>
      </c>
      <c r="L183" s="43"/>
      <c r="M183" s="279" t="s">
        <v>1</v>
      </c>
      <c r="N183" s="280" t="s">
        <v>44</v>
      </c>
      <c r="O183" s="86"/>
      <c r="P183" s="233">
        <f>O183*H183</f>
        <v>0</v>
      </c>
      <c r="Q183" s="233">
        <v>0</v>
      </c>
      <c r="R183" s="233">
        <f>Q183*H183</f>
        <v>0</v>
      </c>
      <c r="S183" s="233">
        <v>0</v>
      </c>
      <c r="T183" s="234">
        <f>S183*H183</f>
        <v>0</v>
      </c>
      <c r="AR183" s="235" t="s">
        <v>147</v>
      </c>
      <c r="AT183" s="235" t="s">
        <v>182</v>
      </c>
      <c r="AU183" s="235" t="s">
        <v>89</v>
      </c>
      <c r="AY183" s="17" t="s">
        <v>138</v>
      </c>
      <c r="BE183" s="236">
        <f>IF(N183="základní",J183,0)</f>
        <v>0</v>
      </c>
      <c r="BF183" s="236">
        <f>IF(N183="snížená",J183,0)</f>
        <v>0</v>
      </c>
      <c r="BG183" s="236">
        <f>IF(N183="zákl. přenesená",J183,0)</f>
        <v>0</v>
      </c>
      <c r="BH183" s="236">
        <f>IF(N183="sníž. přenesená",J183,0)</f>
        <v>0</v>
      </c>
      <c r="BI183" s="236">
        <f>IF(N183="nulová",J183,0)</f>
        <v>0</v>
      </c>
      <c r="BJ183" s="17" t="s">
        <v>87</v>
      </c>
      <c r="BK183" s="236">
        <f>ROUND(I183*H183,2)</f>
        <v>0</v>
      </c>
      <c r="BL183" s="17" t="s">
        <v>147</v>
      </c>
      <c r="BM183" s="235" t="s">
        <v>288</v>
      </c>
    </row>
    <row r="184" s="1" customFormat="1" ht="16.5" customHeight="1">
      <c r="B184" s="38"/>
      <c r="C184" s="272" t="s">
        <v>203</v>
      </c>
      <c r="D184" s="272" t="s">
        <v>182</v>
      </c>
      <c r="E184" s="273" t="s">
        <v>510</v>
      </c>
      <c r="F184" s="274" t="s">
        <v>511</v>
      </c>
      <c r="G184" s="275" t="s">
        <v>159</v>
      </c>
      <c r="H184" s="276">
        <v>226.59999999999999</v>
      </c>
      <c r="I184" s="277"/>
      <c r="J184" s="278">
        <f>ROUND(I184*H184,2)</f>
        <v>0</v>
      </c>
      <c r="K184" s="274" t="s">
        <v>443</v>
      </c>
      <c r="L184" s="43"/>
      <c r="M184" s="279" t="s">
        <v>1</v>
      </c>
      <c r="N184" s="280" t="s">
        <v>44</v>
      </c>
      <c r="O184" s="86"/>
      <c r="P184" s="233">
        <f>O184*H184</f>
        <v>0</v>
      </c>
      <c r="Q184" s="233">
        <v>0</v>
      </c>
      <c r="R184" s="233">
        <f>Q184*H184</f>
        <v>0</v>
      </c>
      <c r="S184" s="233">
        <v>0</v>
      </c>
      <c r="T184" s="234">
        <f>S184*H184</f>
        <v>0</v>
      </c>
      <c r="AR184" s="235" t="s">
        <v>147</v>
      </c>
      <c r="AT184" s="235" t="s">
        <v>182</v>
      </c>
      <c r="AU184" s="235" t="s">
        <v>89</v>
      </c>
      <c r="AY184" s="17" t="s">
        <v>138</v>
      </c>
      <c r="BE184" s="236">
        <f>IF(N184="základní",J184,0)</f>
        <v>0</v>
      </c>
      <c r="BF184" s="236">
        <f>IF(N184="snížená",J184,0)</f>
        <v>0</v>
      </c>
      <c r="BG184" s="236">
        <f>IF(N184="zákl. přenesená",J184,0)</f>
        <v>0</v>
      </c>
      <c r="BH184" s="236">
        <f>IF(N184="sníž. přenesená",J184,0)</f>
        <v>0</v>
      </c>
      <c r="BI184" s="236">
        <f>IF(N184="nulová",J184,0)</f>
        <v>0</v>
      </c>
      <c r="BJ184" s="17" t="s">
        <v>87</v>
      </c>
      <c r="BK184" s="236">
        <f>ROUND(I184*H184,2)</f>
        <v>0</v>
      </c>
      <c r="BL184" s="17" t="s">
        <v>147</v>
      </c>
      <c r="BM184" s="235" t="s">
        <v>297</v>
      </c>
    </row>
    <row r="185" s="1" customFormat="1" ht="16.5" customHeight="1">
      <c r="B185" s="38"/>
      <c r="C185" s="272" t="s">
        <v>265</v>
      </c>
      <c r="D185" s="272" t="s">
        <v>182</v>
      </c>
      <c r="E185" s="273" t="s">
        <v>512</v>
      </c>
      <c r="F185" s="274" t="s">
        <v>513</v>
      </c>
      <c r="G185" s="275" t="s">
        <v>176</v>
      </c>
      <c r="H185" s="276">
        <v>35</v>
      </c>
      <c r="I185" s="277"/>
      <c r="J185" s="278">
        <f>ROUND(I185*H185,2)</f>
        <v>0</v>
      </c>
      <c r="K185" s="274" t="s">
        <v>443</v>
      </c>
      <c r="L185" s="43"/>
      <c r="M185" s="279" t="s">
        <v>1</v>
      </c>
      <c r="N185" s="280" t="s">
        <v>44</v>
      </c>
      <c r="O185" s="86"/>
      <c r="P185" s="233">
        <f>O185*H185</f>
        <v>0</v>
      </c>
      <c r="Q185" s="233">
        <v>0</v>
      </c>
      <c r="R185" s="233">
        <f>Q185*H185</f>
        <v>0</v>
      </c>
      <c r="S185" s="233">
        <v>0</v>
      </c>
      <c r="T185" s="234">
        <f>S185*H185</f>
        <v>0</v>
      </c>
      <c r="AR185" s="235" t="s">
        <v>147</v>
      </c>
      <c r="AT185" s="235" t="s">
        <v>182</v>
      </c>
      <c r="AU185" s="235" t="s">
        <v>89</v>
      </c>
      <c r="AY185" s="17" t="s">
        <v>138</v>
      </c>
      <c r="BE185" s="236">
        <f>IF(N185="základní",J185,0)</f>
        <v>0</v>
      </c>
      <c r="BF185" s="236">
        <f>IF(N185="snížená",J185,0)</f>
        <v>0</v>
      </c>
      <c r="BG185" s="236">
        <f>IF(N185="zákl. přenesená",J185,0)</f>
        <v>0</v>
      </c>
      <c r="BH185" s="236">
        <f>IF(N185="sníž. přenesená",J185,0)</f>
        <v>0</v>
      </c>
      <c r="BI185" s="236">
        <f>IF(N185="nulová",J185,0)</f>
        <v>0</v>
      </c>
      <c r="BJ185" s="17" t="s">
        <v>87</v>
      </c>
      <c r="BK185" s="236">
        <f>ROUND(I185*H185,2)</f>
        <v>0</v>
      </c>
      <c r="BL185" s="17" t="s">
        <v>147</v>
      </c>
      <c r="BM185" s="235" t="s">
        <v>303</v>
      </c>
    </row>
    <row r="186" s="1" customFormat="1" ht="16.5" customHeight="1">
      <c r="B186" s="38"/>
      <c r="C186" s="272" t="s">
        <v>207</v>
      </c>
      <c r="D186" s="272" t="s">
        <v>182</v>
      </c>
      <c r="E186" s="273" t="s">
        <v>514</v>
      </c>
      <c r="F186" s="274" t="s">
        <v>515</v>
      </c>
      <c r="G186" s="275" t="s">
        <v>159</v>
      </c>
      <c r="H186" s="276">
        <v>44.479999999999997</v>
      </c>
      <c r="I186" s="277"/>
      <c r="J186" s="278">
        <f>ROUND(I186*H186,2)</f>
        <v>0</v>
      </c>
      <c r="K186" s="274" t="s">
        <v>443</v>
      </c>
      <c r="L186" s="43"/>
      <c r="M186" s="279" t="s">
        <v>1</v>
      </c>
      <c r="N186" s="280" t="s">
        <v>44</v>
      </c>
      <c r="O186" s="86"/>
      <c r="P186" s="233">
        <f>O186*H186</f>
        <v>0</v>
      </c>
      <c r="Q186" s="233">
        <v>0</v>
      </c>
      <c r="R186" s="233">
        <f>Q186*H186</f>
        <v>0</v>
      </c>
      <c r="S186" s="233">
        <v>0</v>
      </c>
      <c r="T186" s="234">
        <f>S186*H186</f>
        <v>0</v>
      </c>
      <c r="AR186" s="235" t="s">
        <v>147</v>
      </c>
      <c r="AT186" s="235" t="s">
        <v>182</v>
      </c>
      <c r="AU186" s="235" t="s">
        <v>89</v>
      </c>
      <c r="AY186" s="17" t="s">
        <v>138</v>
      </c>
      <c r="BE186" s="236">
        <f>IF(N186="základní",J186,0)</f>
        <v>0</v>
      </c>
      <c r="BF186" s="236">
        <f>IF(N186="snížená",J186,0)</f>
        <v>0</v>
      </c>
      <c r="BG186" s="236">
        <f>IF(N186="zákl. přenesená",J186,0)</f>
        <v>0</v>
      </c>
      <c r="BH186" s="236">
        <f>IF(N186="sníž. přenesená",J186,0)</f>
        <v>0</v>
      </c>
      <c r="BI186" s="236">
        <f>IF(N186="nulová",J186,0)</f>
        <v>0</v>
      </c>
      <c r="BJ186" s="17" t="s">
        <v>87</v>
      </c>
      <c r="BK186" s="236">
        <f>ROUND(I186*H186,2)</f>
        <v>0</v>
      </c>
      <c r="BL186" s="17" t="s">
        <v>147</v>
      </c>
      <c r="BM186" s="235" t="s">
        <v>309</v>
      </c>
    </row>
    <row r="187" s="1" customFormat="1">
      <c r="B187" s="38"/>
      <c r="C187" s="39"/>
      <c r="D187" s="239" t="s">
        <v>172</v>
      </c>
      <c r="E187" s="39"/>
      <c r="F187" s="270" t="s">
        <v>516</v>
      </c>
      <c r="G187" s="39"/>
      <c r="H187" s="39"/>
      <c r="I187" s="139"/>
      <c r="J187" s="39"/>
      <c r="K187" s="39"/>
      <c r="L187" s="43"/>
      <c r="M187" s="271"/>
      <c r="N187" s="86"/>
      <c r="O187" s="86"/>
      <c r="P187" s="86"/>
      <c r="Q187" s="86"/>
      <c r="R187" s="86"/>
      <c r="S187" s="86"/>
      <c r="T187" s="87"/>
      <c r="AT187" s="17" t="s">
        <v>172</v>
      </c>
      <c r="AU187" s="17" t="s">
        <v>89</v>
      </c>
    </row>
    <row r="188" s="13" customFormat="1">
      <c r="B188" s="248"/>
      <c r="C188" s="249"/>
      <c r="D188" s="239" t="s">
        <v>148</v>
      </c>
      <c r="E188" s="250" t="s">
        <v>1</v>
      </c>
      <c r="F188" s="251" t="s">
        <v>517</v>
      </c>
      <c r="G188" s="249"/>
      <c r="H188" s="252">
        <v>44.479999999999997</v>
      </c>
      <c r="I188" s="253"/>
      <c r="J188" s="249"/>
      <c r="K188" s="249"/>
      <c r="L188" s="254"/>
      <c r="M188" s="255"/>
      <c r="N188" s="256"/>
      <c r="O188" s="256"/>
      <c r="P188" s="256"/>
      <c r="Q188" s="256"/>
      <c r="R188" s="256"/>
      <c r="S188" s="256"/>
      <c r="T188" s="257"/>
      <c r="AT188" s="258" t="s">
        <v>148</v>
      </c>
      <c r="AU188" s="258" t="s">
        <v>89</v>
      </c>
      <c r="AV188" s="13" t="s">
        <v>89</v>
      </c>
      <c r="AW188" s="13" t="s">
        <v>36</v>
      </c>
      <c r="AX188" s="13" t="s">
        <v>79</v>
      </c>
      <c r="AY188" s="258" t="s">
        <v>138</v>
      </c>
    </row>
    <row r="189" s="14" customFormat="1">
      <c r="B189" s="259"/>
      <c r="C189" s="260"/>
      <c r="D189" s="239" t="s">
        <v>148</v>
      </c>
      <c r="E189" s="261" t="s">
        <v>1</v>
      </c>
      <c r="F189" s="262" t="s">
        <v>151</v>
      </c>
      <c r="G189" s="260"/>
      <c r="H189" s="263">
        <v>44.479999999999997</v>
      </c>
      <c r="I189" s="264"/>
      <c r="J189" s="260"/>
      <c r="K189" s="260"/>
      <c r="L189" s="265"/>
      <c r="M189" s="266"/>
      <c r="N189" s="267"/>
      <c r="O189" s="267"/>
      <c r="P189" s="267"/>
      <c r="Q189" s="267"/>
      <c r="R189" s="267"/>
      <c r="S189" s="267"/>
      <c r="T189" s="268"/>
      <c r="AT189" s="269" t="s">
        <v>148</v>
      </c>
      <c r="AU189" s="269" t="s">
        <v>89</v>
      </c>
      <c r="AV189" s="14" t="s">
        <v>147</v>
      </c>
      <c r="AW189" s="14" t="s">
        <v>36</v>
      </c>
      <c r="AX189" s="14" t="s">
        <v>87</v>
      </c>
      <c r="AY189" s="269" t="s">
        <v>138</v>
      </c>
    </row>
    <row r="190" s="1" customFormat="1" ht="16.5" customHeight="1">
      <c r="B190" s="38"/>
      <c r="C190" s="272" t="s">
        <v>280</v>
      </c>
      <c r="D190" s="272" t="s">
        <v>182</v>
      </c>
      <c r="E190" s="273" t="s">
        <v>518</v>
      </c>
      <c r="F190" s="274" t="s">
        <v>519</v>
      </c>
      <c r="G190" s="275" t="s">
        <v>238</v>
      </c>
      <c r="H190" s="276">
        <v>36.399999999999999</v>
      </c>
      <c r="I190" s="277"/>
      <c r="J190" s="278">
        <f>ROUND(I190*H190,2)</f>
        <v>0</v>
      </c>
      <c r="K190" s="274" t="s">
        <v>443</v>
      </c>
      <c r="L190" s="43"/>
      <c r="M190" s="279" t="s">
        <v>1</v>
      </c>
      <c r="N190" s="280" t="s">
        <v>44</v>
      </c>
      <c r="O190" s="86"/>
      <c r="P190" s="233">
        <f>O190*H190</f>
        <v>0</v>
      </c>
      <c r="Q190" s="233">
        <v>0</v>
      </c>
      <c r="R190" s="233">
        <f>Q190*H190</f>
        <v>0</v>
      </c>
      <c r="S190" s="233">
        <v>0</v>
      </c>
      <c r="T190" s="234">
        <f>S190*H190</f>
        <v>0</v>
      </c>
      <c r="AR190" s="235" t="s">
        <v>147</v>
      </c>
      <c r="AT190" s="235" t="s">
        <v>182</v>
      </c>
      <c r="AU190" s="235" t="s">
        <v>89</v>
      </c>
      <c r="AY190" s="17" t="s">
        <v>138</v>
      </c>
      <c r="BE190" s="236">
        <f>IF(N190="základní",J190,0)</f>
        <v>0</v>
      </c>
      <c r="BF190" s="236">
        <f>IF(N190="snížená",J190,0)</f>
        <v>0</v>
      </c>
      <c r="BG190" s="236">
        <f>IF(N190="zákl. přenesená",J190,0)</f>
        <v>0</v>
      </c>
      <c r="BH190" s="236">
        <f>IF(N190="sníž. přenesená",J190,0)</f>
        <v>0</v>
      </c>
      <c r="BI190" s="236">
        <f>IF(N190="nulová",J190,0)</f>
        <v>0</v>
      </c>
      <c r="BJ190" s="17" t="s">
        <v>87</v>
      </c>
      <c r="BK190" s="236">
        <f>ROUND(I190*H190,2)</f>
        <v>0</v>
      </c>
      <c r="BL190" s="17" t="s">
        <v>147</v>
      </c>
      <c r="BM190" s="235" t="s">
        <v>397</v>
      </c>
    </row>
    <row r="191" s="12" customFormat="1">
      <c r="B191" s="237"/>
      <c r="C191" s="238"/>
      <c r="D191" s="239" t="s">
        <v>148</v>
      </c>
      <c r="E191" s="240" t="s">
        <v>1</v>
      </c>
      <c r="F191" s="241" t="s">
        <v>520</v>
      </c>
      <c r="G191" s="238"/>
      <c r="H191" s="240" t="s">
        <v>1</v>
      </c>
      <c r="I191" s="242"/>
      <c r="J191" s="238"/>
      <c r="K191" s="238"/>
      <c r="L191" s="243"/>
      <c r="M191" s="244"/>
      <c r="N191" s="245"/>
      <c r="O191" s="245"/>
      <c r="P191" s="245"/>
      <c r="Q191" s="245"/>
      <c r="R191" s="245"/>
      <c r="S191" s="245"/>
      <c r="T191" s="246"/>
      <c r="AT191" s="247" t="s">
        <v>148</v>
      </c>
      <c r="AU191" s="247" t="s">
        <v>89</v>
      </c>
      <c r="AV191" s="12" t="s">
        <v>87</v>
      </c>
      <c r="AW191" s="12" t="s">
        <v>36</v>
      </c>
      <c r="AX191" s="12" t="s">
        <v>79</v>
      </c>
      <c r="AY191" s="247" t="s">
        <v>138</v>
      </c>
    </row>
    <row r="192" s="13" customFormat="1">
      <c r="B192" s="248"/>
      <c r="C192" s="249"/>
      <c r="D192" s="239" t="s">
        <v>148</v>
      </c>
      <c r="E192" s="250" t="s">
        <v>1</v>
      </c>
      <c r="F192" s="251" t="s">
        <v>521</v>
      </c>
      <c r="G192" s="249"/>
      <c r="H192" s="252">
        <v>36.399999999999999</v>
      </c>
      <c r="I192" s="253"/>
      <c r="J192" s="249"/>
      <c r="K192" s="249"/>
      <c r="L192" s="254"/>
      <c r="M192" s="255"/>
      <c r="N192" s="256"/>
      <c r="O192" s="256"/>
      <c r="P192" s="256"/>
      <c r="Q192" s="256"/>
      <c r="R192" s="256"/>
      <c r="S192" s="256"/>
      <c r="T192" s="257"/>
      <c r="AT192" s="258" t="s">
        <v>148</v>
      </c>
      <c r="AU192" s="258" t="s">
        <v>89</v>
      </c>
      <c r="AV192" s="13" t="s">
        <v>89</v>
      </c>
      <c r="AW192" s="13" t="s">
        <v>36</v>
      </c>
      <c r="AX192" s="13" t="s">
        <v>79</v>
      </c>
      <c r="AY192" s="258" t="s">
        <v>138</v>
      </c>
    </row>
    <row r="193" s="14" customFormat="1">
      <c r="B193" s="259"/>
      <c r="C193" s="260"/>
      <c r="D193" s="239" t="s">
        <v>148</v>
      </c>
      <c r="E193" s="261" t="s">
        <v>1</v>
      </c>
      <c r="F193" s="262" t="s">
        <v>151</v>
      </c>
      <c r="G193" s="260"/>
      <c r="H193" s="263">
        <v>36.399999999999999</v>
      </c>
      <c r="I193" s="264"/>
      <c r="J193" s="260"/>
      <c r="K193" s="260"/>
      <c r="L193" s="265"/>
      <c r="M193" s="266"/>
      <c r="N193" s="267"/>
      <c r="O193" s="267"/>
      <c r="P193" s="267"/>
      <c r="Q193" s="267"/>
      <c r="R193" s="267"/>
      <c r="S193" s="267"/>
      <c r="T193" s="268"/>
      <c r="AT193" s="269" t="s">
        <v>148</v>
      </c>
      <c r="AU193" s="269" t="s">
        <v>89</v>
      </c>
      <c r="AV193" s="14" t="s">
        <v>147</v>
      </c>
      <c r="AW193" s="14" t="s">
        <v>36</v>
      </c>
      <c r="AX193" s="14" t="s">
        <v>87</v>
      </c>
      <c r="AY193" s="269" t="s">
        <v>138</v>
      </c>
    </row>
    <row r="194" s="1" customFormat="1" ht="16.5" customHeight="1">
      <c r="B194" s="38"/>
      <c r="C194" s="272" t="s">
        <v>213</v>
      </c>
      <c r="D194" s="272" t="s">
        <v>182</v>
      </c>
      <c r="E194" s="273" t="s">
        <v>522</v>
      </c>
      <c r="F194" s="274" t="s">
        <v>523</v>
      </c>
      <c r="G194" s="275" t="s">
        <v>238</v>
      </c>
      <c r="H194" s="276">
        <v>12.92</v>
      </c>
      <c r="I194" s="277"/>
      <c r="J194" s="278">
        <f>ROUND(I194*H194,2)</f>
        <v>0</v>
      </c>
      <c r="K194" s="274" t="s">
        <v>443</v>
      </c>
      <c r="L194" s="43"/>
      <c r="M194" s="279" t="s">
        <v>1</v>
      </c>
      <c r="N194" s="280" t="s">
        <v>44</v>
      </c>
      <c r="O194" s="86"/>
      <c r="P194" s="233">
        <f>O194*H194</f>
        <v>0</v>
      </c>
      <c r="Q194" s="233">
        <v>0</v>
      </c>
      <c r="R194" s="233">
        <f>Q194*H194</f>
        <v>0</v>
      </c>
      <c r="S194" s="233">
        <v>0</v>
      </c>
      <c r="T194" s="234">
        <f>S194*H194</f>
        <v>0</v>
      </c>
      <c r="AR194" s="235" t="s">
        <v>147</v>
      </c>
      <c r="AT194" s="235" t="s">
        <v>182</v>
      </c>
      <c r="AU194" s="235" t="s">
        <v>89</v>
      </c>
      <c r="AY194" s="17" t="s">
        <v>138</v>
      </c>
      <c r="BE194" s="236">
        <f>IF(N194="základní",J194,0)</f>
        <v>0</v>
      </c>
      <c r="BF194" s="236">
        <f>IF(N194="snížená",J194,0)</f>
        <v>0</v>
      </c>
      <c r="BG194" s="236">
        <f>IF(N194="zákl. přenesená",J194,0)</f>
        <v>0</v>
      </c>
      <c r="BH194" s="236">
        <f>IF(N194="sníž. přenesená",J194,0)</f>
        <v>0</v>
      </c>
      <c r="BI194" s="236">
        <f>IF(N194="nulová",J194,0)</f>
        <v>0</v>
      </c>
      <c r="BJ194" s="17" t="s">
        <v>87</v>
      </c>
      <c r="BK194" s="236">
        <f>ROUND(I194*H194,2)</f>
        <v>0</v>
      </c>
      <c r="BL194" s="17" t="s">
        <v>147</v>
      </c>
      <c r="BM194" s="235" t="s">
        <v>402</v>
      </c>
    </row>
    <row r="195" s="12" customFormat="1">
      <c r="B195" s="237"/>
      <c r="C195" s="238"/>
      <c r="D195" s="239" t="s">
        <v>148</v>
      </c>
      <c r="E195" s="240" t="s">
        <v>1</v>
      </c>
      <c r="F195" s="241" t="s">
        <v>524</v>
      </c>
      <c r="G195" s="238"/>
      <c r="H195" s="240" t="s">
        <v>1</v>
      </c>
      <c r="I195" s="242"/>
      <c r="J195" s="238"/>
      <c r="K195" s="238"/>
      <c r="L195" s="243"/>
      <c r="M195" s="244"/>
      <c r="N195" s="245"/>
      <c r="O195" s="245"/>
      <c r="P195" s="245"/>
      <c r="Q195" s="245"/>
      <c r="R195" s="245"/>
      <c r="S195" s="245"/>
      <c r="T195" s="246"/>
      <c r="AT195" s="247" t="s">
        <v>148</v>
      </c>
      <c r="AU195" s="247" t="s">
        <v>89</v>
      </c>
      <c r="AV195" s="12" t="s">
        <v>87</v>
      </c>
      <c r="AW195" s="12" t="s">
        <v>36</v>
      </c>
      <c r="AX195" s="12" t="s">
        <v>79</v>
      </c>
      <c r="AY195" s="247" t="s">
        <v>138</v>
      </c>
    </row>
    <row r="196" s="13" customFormat="1">
      <c r="B196" s="248"/>
      <c r="C196" s="249"/>
      <c r="D196" s="239" t="s">
        <v>148</v>
      </c>
      <c r="E196" s="250" t="s">
        <v>1</v>
      </c>
      <c r="F196" s="251" t="s">
        <v>525</v>
      </c>
      <c r="G196" s="249"/>
      <c r="H196" s="252">
        <v>12.92</v>
      </c>
      <c r="I196" s="253"/>
      <c r="J196" s="249"/>
      <c r="K196" s="249"/>
      <c r="L196" s="254"/>
      <c r="M196" s="255"/>
      <c r="N196" s="256"/>
      <c r="O196" s="256"/>
      <c r="P196" s="256"/>
      <c r="Q196" s="256"/>
      <c r="R196" s="256"/>
      <c r="S196" s="256"/>
      <c r="T196" s="257"/>
      <c r="AT196" s="258" t="s">
        <v>148</v>
      </c>
      <c r="AU196" s="258" t="s">
        <v>89</v>
      </c>
      <c r="AV196" s="13" t="s">
        <v>89</v>
      </c>
      <c r="AW196" s="13" t="s">
        <v>36</v>
      </c>
      <c r="AX196" s="13" t="s">
        <v>79</v>
      </c>
      <c r="AY196" s="258" t="s">
        <v>138</v>
      </c>
    </row>
    <row r="197" s="14" customFormat="1">
      <c r="B197" s="259"/>
      <c r="C197" s="260"/>
      <c r="D197" s="239" t="s">
        <v>148</v>
      </c>
      <c r="E197" s="261" t="s">
        <v>1</v>
      </c>
      <c r="F197" s="262" t="s">
        <v>151</v>
      </c>
      <c r="G197" s="260"/>
      <c r="H197" s="263">
        <v>12.92</v>
      </c>
      <c r="I197" s="264"/>
      <c r="J197" s="260"/>
      <c r="K197" s="260"/>
      <c r="L197" s="265"/>
      <c r="M197" s="266"/>
      <c r="N197" s="267"/>
      <c r="O197" s="267"/>
      <c r="P197" s="267"/>
      <c r="Q197" s="267"/>
      <c r="R197" s="267"/>
      <c r="S197" s="267"/>
      <c r="T197" s="268"/>
      <c r="AT197" s="269" t="s">
        <v>148</v>
      </c>
      <c r="AU197" s="269" t="s">
        <v>89</v>
      </c>
      <c r="AV197" s="14" t="s">
        <v>147</v>
      </c>
      <c r="AW197" s="14" t="s">
        <v>36</v>
      </c>
      <c r="AX197" s="14" t="s">
        <v>87</v>
      </c>
      <c r="AY197" s="269" t="s">
        <v>138</v>
      </c>
    </row>
    <row r="198" s="1" customFormat="1" ht="16.5" customHeight="1">
      <c r="B198" s="38"/>
      <c r="C198" s="272" t="s">
        <v>294</v>
      </c>
      <c r="D198" s="272" t="s">
        <v>182</v>
      </c>
      <c r="E198" s="273" t="s">
        <v>526</v>
      </c>
      <c r="F198" s="274" t="s">
        <v>527</v>
      </c>
      <c r="G198" s="275" t="s">
        <v>238</v>
      </c>
      <c r="H198" s="276">
        <v>49.32</v>
      </c>
      <c r="I198" s="277"/>
      <c r="J198" s="278">
        <f>ROUND(I198*H198,2)</f>
        <v>0</v>
      </c>
      <c r="K198" s="274" t="s">
        <v>443</v>
      </c>
      <c r="L198" s="43"/>
      <c r="M198" s="279" t="s">
        <v>1</v>
      </c>
      <c r="N198" s="280" t="s">
        <v>44</v>
      </c>
      <c r="O198" s="86"/>
      <c r="P198" s="233">
        <f>O198*H198</f>
        <v>0</v>
      </c>
      <c r="Q198" s="233">
        <v>0</v>
      </c>
      <c r="R198" s="233">
        <f>Q198*H198</f>
        <v>0</v>
      </c>
      <c r="S198" s="233">
        <v>0</v>
      </c>
      <c r="T198" s="234">
        <f>S198*H198</f>
        <v>0</v>
      </c>
      <c r="AR198" s="235" t="s">
        <v>147</v>
      </c>
      <c r="AT198" s="235" t="s">
        <v>182</v>
      </c>
      <c r="AU198" s="235" t="s">
        <v>89</v>
      </c>
      <c r="AY198" s="17" t="s">
        <v>138</v>
      </c>
      <c r="BE198" s="236">
        <f>IF(N198="základní",J198,0)</f>
        <v>0</v>
      </c>
      <c r="BF198" s="236">
        <f>IF(N198="snížená",J198,0)</f>
        <v>0</v>
      </c>
      <c r="BG198" s="236">
        <f>IF(N198="zákl. přenesená",J198,0)</f>
        <v>0</v>
      </c>
      <c r="BH198" s="236">
        <f>IF(N198="sníž. přenesená",J198,0)</f>
        <v>0</v>
      </c>
      <c r="BI198" s="236">
        <f>IF(N198="nulová",J198,0)</f>
        <v>0</v>
      </c>
      <c r="BJ198" s="17" t="s">
        <v>87</v>
      </c>
      <c r="BK198" s="236">
        <f>ROUND(I198*H198,2)</f>
        <v>0</v>
      </c>
      <c r="BL198" s="17" t="s">
        <v>147</v>
      </c>
      <c r="BM198" s="235" t="s">
        <v>406</v>
      </c>
    </row>
    <row r="199" s="1" customFormat="1" ht="16.5" customHeight="1">
      <c r="B199" s="38"/>
      <c r="C199" s="272" t="s">
        <v>220</v>
      </c>
      <c r="D199" s="272" t="s">
        <v>182</v>
      </c>
      <c r="E199" s="273" t="s">
        <v>528</v>
      </c>
      <c r="F199" s="274" t="s">
        <v>529</v>
      </c>
      <c r="G199" s="275" t="s">
        <v>238</v>
      </c>
      <c r="H199" s="276">
        <v>72.799999999999997</v>
      </c>
      <c r="I199" s="277"/>
      <c r="J199" s="278">
        <f>ROUND(I199*H199,2)</f>
        <v>0</v>
      </c>
      <c r="K199" s="274" t="s">
        <v>443</v>
      </c>
      <c r="L199" s="43"/>
      <c r="M199" s="279" t="s">
        <v>1</v>
      </c>
      <c r="N199" s="280" t="s">
        <v>44</v>
      </c>
      <c r="O199" s="86"/>
      <c r="P199" s="233">
        <f>O199*H199</f>
        <v>0</v>
      </c>
      <c r="Q199" s="233">
        <v>0</v>
      </c>
      <c r="R199" s="233">
        <f>Q199*H199</f>
        <v>0</v>
      </c>
      <c r="S199" s="233">
        <v>0</v>
      </c>
      <c r="T199" s="234">
        <f>S199*H199</f>
        <v>0</v>
      </c>
      <c r="AR199" s="235" t="s">
        <v>147</v>
      </c>
      <c r="AT199" s="235" t="s">
        <v>182</v>
      </c>
      <c r="AU199" s="235" t="s">
        <v>89</v>
      </c>
      <c r="AY199" s="17" t="s">
        <v>138</v>
      </c>
      <c r="BE199" s="236">
        <f>IF(N199="základní",J199,0)</f>
        <v>0</v>
      </c>
      <c r="BF199" s="236">
        <f>IF(N199="snížená",J199,0)</f>
        <v>0</v>
      </c>
      <c r="BG199" s="236">
        <f>IF(N199="zákl. přenesená",J199,0)</f>
        <v>0</v>
      </c>
      <c r="BH199" s="236">
        <f>IF(N199="sníž. přenesená",J199,0)</f>
        <v>0</v>
      </c>
      <c r="BI199" s="236">
        <f>IF(N199="nulová",J199,0)</f>
        <v>0</v>
      </c>
      <c r="BJ199" s="17" t="s">
        <v>87</v>
      </c>
      <c r="BK199" s="236">
        <f>ROUND(I199*H199,2)</f>
        <v>0</v>
      </c>
      <c r="BL199" s="17" t="s">
        <v>147</v>
      </c>
      <c r="BM199" s="235" t="s">
        <v>410</v>
      </c>
    </row>
    <row r="200" s="11" customFormat="1" ht="25.92" customHeight="1">
      <c r="B200" s="207"/>
      <c r="C200" s="208"/>
      <c r="D200" s="209" t="s">
        <v>78</v>
      </c>
      <c r="E200" s="210" t="s">
        <v>530</v>
      </c>
      <c r="F200" s="210" t="s">
        <v>531</v>
      </c>
      <c r="G200" s="208"/>
      <c r="H200" s="208"/>
      <c r="I200" s="211"/>
      <c r="J200" s="212">
        <f>BK200</f>
        <v>0</v>
      </c>
      <c r="K200" s="208"/>
      <c r="L200" s="213"/>
      <c r="M200" s="214"/>
      <c r="N200" s="215"/>
      <c r="O200" s="215"/>
      <c r="P200" s="216">
        <f>P201</f>
        <v>0</v>
      </c>
      <c r="Q200" s="215"/>
      <c r="R200" s="216">
        <f>R201</f>
        <v>0</v>
      </c>
      <c r="S200" s="215"/>
      <c r="T200" s="217">
        <f>T201</f>
        <v>0</v>
      </c>
      <c r="AR200" s="218" t="s">
        <v>89</v>
      </c>
      <c r="AT200" s="219" t="s">
        <v>78</v>
      </c>
      <c r="AU200" s="219" t="s">
        <v>79</v>
      </c>
      <c r="AY200" s="218" t="s">
        <v>138</v>
      </c>
      <c r="BK200" s="220">
        <f>BK201</f>
        <v>0</v>
      </c>
    </row>
    <row r="201" s="11" customFormat="1" ht="22.8" customHeight="1">
      <c r="B201" s="207"/>
      <c r="C201" s="208"/>
      <c r="D201" s="209" t="s">
        <v>78</v>
      </c>
      <c r="E201" s="221" t="s">
        <v>532</v>
      </c>
      <c r="F201" s="221" t="s">
        <v>533</v>
      </c>
      <c r="G201" s="208"/>
      <c r="H201" s="208"/>
      <c r="I201" s="211"/>
      <c r="J201" s="222">
        <f>BK201</f>
        <v>0</v>
      </c>
      <c r="K201" s="208"/>
      <c r="L201" s="213"/>
      <c r="M201" s="214"/>
      <c r="N201" s="215"/>
      <c r="O201" s="215"/>
      <c r="P201" s="216">
        <f>SUM(P202:P205)</f>
        <v>0</v>
      </c>
      <c r="Q201" s="215"/>
      <c r="R201" s="216">
        <f>SUM(R202:R205)</f>
        <v>0</v>
      </c>
      <c r="S201" s="215"/>
      <c r="T201" s="217">
        <f>SUM(T202:T205)</f>
        <v>0</v>
      </c>
      <c r="AR201" s="218" t="s">
        <v>89</v>
      </c>
      <c r="AT201" s="219" t="s">
        <v>78</v>
      </c>
      <c r="AU201" s="219" t="s">
        <v>87</v>
      </c>
      <c r="AY201" s="218" t="s">
        <v>138</v>
      </c>
      <c r="BK201" s="220">
        <f>SUM(BK202:BK205)</f>
        <v>0</v>
      </c>
    </row>
    <row r="202" s="1" customFormat="1" ht="16.5" customHeight="1">
      <c r="B202" s="38"/>
      <c r="C202" s="272" t="s">
        <v>306</v>
      </c>
      <c r="D202" s="272" t="s">
        <v>182</v>
      </c>
      <c r="E202" s="273" t="s">
        <v>534</v>
      </c>
      <c r="F202" s="274" t="s">
        <v>535</v>
      </c>
      <c r="G202" s="275" t="s">
        <v>159</v>
      </c>
      <c r="H202" s="276">
        <v>217.09999999999999</v>
      </c>
      <c r="I202" s="277"/>
      <c r="J202" s="278">
        <f>ROUND(I202*H202,2)</f>
        <v>0</v>
      </c>
      <c r="K202" s="274" t="s">
        <v>443</v>
      </c>
      <c r="L202" s="43"/>
      <c r="M202" s="279" t="s">
        <v>1</v>
      </c>
      <c r="N202" s="280" t="s">
        <v>44</v>
      </c>
      <c r="O202" s="86"/>
      <c r="P202" s="233">
        <f>O202*H202</f>
        <v>0</v>
      </c>
      <c r="Q202" s="233">
        <v>0</v>
      </c>
      <c r="R202" s="233">
        <f>Q202*H202</f>
        <v>0</v>
      </c>
      <c r="S202" s="233">
        <v>0</v>
      </c>
      <c r="T202" s="234">
        <f>S202*H202</f>
        <v>0</v>
      </c>
      <c r="AR202" s="235" t="s">
        <v>185</v>
      </c>
      <c r="AT202" s="235" t="s">
        <v>182</v>
      </c>
      <c r="AU202" s="235" t="s">
        <v>89</v>
      </c>
      <c r="AY202" s="17" t="s">
        <v>138</v>
      </c>
      <c r="BE202" s="236">
        <f>IF(N202="základní",J202,0)</f>
        <v>0</v>
      </c>
      <c r="BF202" s="236">
        <f>IF(N202="snížená",J202,0)</f>
        <v>0</v>
      </c>
      <c r="BG202" s="236">
        <f>IF(N202="zákl. přenesená",J202,0)</f>
        <v>0</v>
      </c>
      <c r="BH202" s="236">
        <f>IF(N202="sníž. přenesená",J202,0)</f>
        <v>0</v>
      </c>
      <c r="BI202" s="236">
        <f>IF(N202="nulová",J202,0)</f>
        <v>0</v>
      </c>
      <c r="BJ202" s="17" t="s">
        <v>87</v>
      </c>
      <c r="BK202" s="236">
        <f>ROUND(I202*H202,2)</f>
        <v>0</v>
      </c>
      <c r="BL202" s="17" t="s">
        <v>185</v>
      </c>
      <c r="BM202" s="235" t="s">
        <v>415</v>
      </c>
    </row>
    <row r="203" s="1" customFormat="1" ht="16.5" customHeight="1">
      <c r="B203" s="38"/>
      <c r="C203" s="223" t="s">
        <v>226</v>
      </c>
      <c r="D203" s="223" t="s">
        <v>141</v>
      </c>
      <c r="E203" s="224" t="s">
        <v>536</v>
      </c>
      <c r="F203" s="225" t="s">
        <v>537</v>
      </c>
      <c r="G203" s="226" t="s">
        <v>144</v>
      </c>
      <c r="H203" s="227">
        <v>0.075999999999999998</v>
      </c>
      <c r="I203" s="228"/>
      <c r="J203" s="229">
        <f>ROUND(I203*H203,2)</f>
        <v>0</v>
      </c>
      <c r="K203" s="225" t="s">
        <v>1</v>
      </c>
      <c r="L203" s="230"/>
      <c r="M203" s="231" t="s">
        <v>1</v>
      </c>
      <c r="N203" s="232" t="s">
        <v>44</v>
      </c>
      <c r="O203" s="86"/>
      <c r="P203" s="233">
        <f>O203*H203</f>
        <v>0</v>
      </c>
      <c r="Q203" s="233">
        <v>0</v>
      </c>
      <c r="R203" s="233">
        <f>Q203*H203</f>
        <v>0</v>
      </c>
      <c r="S203" s="233">
        <v>0</v>
      </c>
      <c r="T203" s="234">
        <f>S203*H203</f>
        <v>0</v>
      </c>
      <c r="AR203" s="235" t="s">
        <v>230</v>
      </c>
      <c r="AT203" s="235" t="s">
        <v>141</v>
      </c>
      <c r="AU203" s="235" t="s">
        <v>89</v>
      </c>
      <c r="AY203" s="17" t="s">
        <v>138</v>
      </c>
      <c r="BE203" s="236">
        <f>IF(N203="základní",J203,0)</f>
        <v>0</v>
      </c>
      <c r="BF203" s="236">
        <f>IF(N203="snížená",J203,0)</f>
        <v>0</v>
      </c>
      <c r="BG203" s="236">
        <f>IF(N203="zákl. přenesená",J203,0)</f>
        <v>0</v>
      </c>
      <c r="BH203" s="236">
        <f>IF(N203="sníž. přenesená",J203,0)</f>
        <v>0</v>
      </c>
      <c r="BI203" s="236">
        <f>IF(N203="nulová",J203,0)</f>
        <v>0</v>
      </c>
      <c r="BJ203" s="17" t="s">
        <v>87</v>
      </c>
      <c r="BK203" s="236">
        <f>ROUND(I203*H203,2)</f>
        <v>0</v>
      </c>
      <c r="BL203" s="17" t="s">
        <v>185</v>
      </c>
      <c r="BM203" s="235" t="s">
        <v>419</v>
      </c>
    </row>
    <row r="204" s="13" customFormat="1">
      <c r="B204" s="248"/>
      <c r="C204" s="249"/>
      <c r="D204" s="239" t="s">
        <v>148</v>
      </c>
      <c r="E204" s="250" t="s">
        <v>1</v>
      </c>
      <c r="F204" s="251" t="s">
        <v>538</v>
      </c>
      <c r="G204" s="249"/>
      <c r="H204" s="252">
        <v>0.075999999999999998</v>
      </c>
      <c r="I204" s="253"/>
      <c r="J204" s="249"/>
      <c r="K204" s="249"/>
      <c r="L204" s="254"/>
      <c r="M204" s="255"/>
      <c r="N204" s="256"/>
      <c r="O204" s="256"/>
      <c r="P204" s="256"/>
      <c r="Q204" s="256"/>
      <c r="R204" s="256"/>
      <c r="S204" s="256"/>
      <c r="T204" s="257"/>
      <c r="AT204" s="258" t="s">
        <v>148</v>
      </c>
      <c r="AU204" s="258" t="s">
        <v>89</v>
      </c>
      <c r="AV204" s="13" t="s">
        <v>89</v>
      </c>
      <c r="AW204" s="13" t="s">
        <v>36</v>
      </c>
      <c r="AX204" s="13" t="s">
        <v>79</v>
      </c>
      <c r="AY204" s="258" t="s">
        <v>138</v>
      </c>
    </row>
    <row r="205" s="14" customFormat="1">
      <c r="B205" s="259"/>
      <c r="C205" s="260"/>
      <c r="D205" s="239" t="s">
        <v>148</v>
      </c>
      <c r="E205" s="261" t="s">
        <v>1</v>
      </c>
      <c r="F205" s="262" t="s">
        <v>151</v>
      </c>
      <c r="G205" s="260"/>
      <c r="H205" s="263">
        <v>0.075999999999999998</v>
      </c>
      <c r="I205" s="264"/>
      <c r="J205" s="260"/>
      <c r="K205" s="260"/>
      <c r="L205" s="265"/>
      <c r="M205" s="292"/>
      <c r="N205" s="293"/>
      <c r="O205" s="293"/>
      <c r="P205" s="293"/>
      <c r="Q205" s="293"/>
      <c r="R205" s="293"/>
      <c r="S205" s="293"/>
      <c r="T205" s="294"/>
      <c r="AT205" s="269" t="s">
        <v>148</v>
      </c>
      <c r="AU205" s="269" t="s">
        <v>89</v>
      </c>
      <c r="AV205" s="14" t="s">
        <v>147</v>
      </c>
      <c r="AW205" s="14" t="s">
        <v>36</v>
      </c>
      <c r="AX205" s="14" t="s">
        <v>87</v>
      </c>
      <c r="AY205" s="269" t="s">
        <v>138</v>
      </c>
    </row>
    <row r="206" s="1" customFormat="1" ht="6.96" customHeight="1">
      <c r="B206" s="61"/>
      <c r="C206" s="62"/>
      <c r="D206" s="62"/>
      <c r="E206" s="62"/>
      <c r="F206" s="62"/>
      <c r="G206" s="62"/>
      <c r="H206" s="62"/>
      <c r="I206" s="173"/>
      <c r="J206" s="62"/>
      <c r="K206" s="62"/>
      <c r="L206" s="43"/>
    </row>
  </sheetData>
  <sheetProtection sheet="1" autoFilter="0" formatColumns="0" formatRows="0" objects="1" scenarios="1" spinCount="100000" saltValue="IO0GSfD5goR3Is0CAgPViD9YhtbOflOOZVcOi2lKIQ2PLQrnMVMBe9OEKNr3bFTj4lUEn/kZQA/R1PMYUrkR1g==" hashValue="WjIQbBCQ+C53Ht0aNqd6SYZeSjFqAlTiptj29njog0IncdCH2cf5zmCEmfhyB7HS4KMnJ6y28fZ0rJtV/CgUfg==" algorithmName="SHA-512" password="CC35"/>
  <autoFilter ref="C125:K205"/>
  <mergeCells count="9">
    <mergeCell ref="E7:H7"/>
    <mergeCell ref="E9:H9"/>
    <mergeCell ref="E18:H18"/>
    <mergeCell ref="E27:H27"/>
    <mergeCell ref="E85:H85"/>
    <mergeCell ref="E87:H87"/>
    <mergeCell ref="E116:H116"/>
    <mergeCell ref="E118:H11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3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98</v>
      </c>
    </row>
    <row r="3" ht="6.96" customHeight="1">
      <c r="B3" s="132"/>
      <c r="C3" s="133"/>
      <c r="D3" s="133"/>
      <c r="E3" s="133"/>
      <c r="F3" s="133"/>
      <c r="G3" s="133"/>
      <c r="H3" s="133"/>
      <c r="I3" s="134"/>
      <c r="J3" s="133"/>
      <c r="K3" s="133"/>
      <c r="L3" s="20"/>
      <c r="AT3" s="17" t="s">
        <v>89</v>
      </c>
    </row>
    <row r="4" ht="24.96" customHeight="1">
      <c r="B4" s="20"/>
      <c r="D4" s="135" t="s">
        <v>111</v>
      </c>
      <c r="L4" s="20"/>
      <c r="M4" s="136" t="s">
        <v>10</v>
      </c>
      <c r="AT4" s="17" t="s">
        <v>4</v>
      </c>
    </row>
    <row r="5" ht="6.96" customHeight="1">
      <c r="B5" s="20"/>
      <c r="L5" s="20"/>
    </row>
    <row r="6" ht="12" customHeight="1">
      <c r="B6" s="20"/>
      <c r="D6" s="137" t="s">
        <v>16</v>
      </c>
      <c r="L6" s="20"/>
    </row>
    <row r="7" ht="16.5" customHeight="1">
      <c r="B7" s="20"/>
      <c r="E7" s="138" t="str">
        <f>'Rekapitulace zakázky'!K6</f>
        <v>Oprava traťového úseku Česká Lípa – Jedlová v oblasti mokřadů říčky Šporka</v>
      </c>
      <c r="F7" s="137"/>
      <c r="G7" s="137"/>
      <c r="H7" s="137"/>
      <c r="L7" s="20"/>
    </row>
    <row r="8" s="1" customFormat="1" ht="12" customHeight="1">
      <c r="B8" s="43"/>
      <c r="D8" s="137" t="s">
        <v>112</v>
      </c>
      <c r="I8" s="139"/>
      <c r="L8" s="43"/>
    </row>
    <row r="9" s="1" customFormat="1" ht="36.96" customHeight="1">
      <c r="B9" s="43"/>
      <c r="E9" s="140" t="s">
        <v>539</v>
      </c>
      <c r="F9" s="1"/>
      <c r="G9" s="1"/>
      <c r="H9" s="1"/>
      <c r="I9" s="139"/>
      <c r="L9" s="43"/>
    </row>
    <row r="10" s="1" customFormat="1">
      <c r="B10" s="43"/>
      <c r="I10" s="139"/>
      <c r="L10" s="43"/>
    </row>
    <row r="11" s="1" customFormat="1" ht="12" customHeight="1">
      <c r="B11" s="43"/>
      <c r="D11" s="137" t="s">
        <v>18</v>
      </c>
      <c r="F11" s="141" t="s">
        <v>1</v>
      </c>
      <c r="I11" s="142" t="s">
        <v>19</v>
      </c>
      <c r="J11" s="141" t="s">
        <v>1</v>
      </c>
      <c r="L11" s="43"/>
    </row>
    <row r="12" s="1" customFormat="1" ht="12" customHeight="1">
      <c r="B12" s="43"/>
      <c r="D12" s="137" t="s">
        <v>20</v>
      </c>
      <c r="F12" s="141" t="s">
        <v>114</v>
      </c>
      <c r="I12" s="142" t="s">
        <v>22</v>
      </c>
      <c r="J12" s="143" t="str">
        <f>'Rekapitulace zakázky'!AN8</f>
        <v>29. 3. 2019</v>
      </c>
      <c r="L12" s="43"/>
    </row>
    <row r="13" s="1" customFormat="1" ht="10.8" customHeight="1">
      <c r="B13" s="43"/>
      <c r="I13" s="139"/>
      <c r="L13" s="43"/>
    </row>
    <row r="14" s="1" customFormat="1" ht="12" customHeight="1">
      <c r="B14" s="43"/>
      <c r="D14" s="137" t="s">
        <v>24</v>
      </c>
      <c r="I14" s="142" t="s">
        <v>25</v>
      </c>
      <c r="J14" s="141" t="str">
        <f>IF('Rekapitulace zakázky'!AN10="","",'Rekapitulace zakázky'!AN10)</f>
        <v>70994234</v>
      </c>
      <c r="L14" s="43"/>
    </row>
    <row r="15" s="1" customFormat="1" ht="18" customHeight="1">
      <c r="B15" s="43"/>
      <c r="E15" s="141" t="str">
        <f>IF('Rekapitulace zakázky'!E11="","",'Rekapitulace zakázky'!E11)</f>
        <v>SŽDC, s.o.</v>
      </c>
      <c r="I15" s="142" t="s">
        <v>28</v>
      </c>
      <c r="J15" s="141" t="str">
        <f>IF('Rekapitulace zakázky'!AN11="","",'Rekapitulace zakázky'!AN11)</f>
        <v>CZ70994234</v>
      </c>
      <c r="L15" s="43"/>
    </row>
    <row r="16" s="1" customFormat="1" ht="6.96" customHeight="1">
      <c r="B16" s="43"/>
      <c r="I16" s="139"/>
      <c r="L16" s="43"/>
    </row>
    <row r="17" s="1" customFormat="1" ht="12" customHeight="1">
      <c r="B17" s="43"/>
      <c r="D17" s="137" t="s">
        <v>30</v>
      </c>
      <c r="I17" s="142" t="s">
        <v>25</v>
      </c>
      <c r="J17" s="33" t="str">
        <f>'Rekapitulace zakázky'!AN13</f>
        <v>Vyplň údaj</v>
      </c>
      <c r="L17" s="43"/>
    </row>
    <row r="18" s="1" customFormat="1" ht="18" customHeight="1">
      <c r="B18" s="43"/>
      <c r="E18" s="33" t="str">
        <f>'Rekapitulace zakázky'!E14</f>
        <v>Vyplň údaj</v>
      </c>
      <c r="F18" s="141"/>
      <c r="G18" s="141"/>
      <c r="H18" s="141"/>
      <c r="I18" s="142" t="s">
        <v>28</v>
      </c>
      <c r="J18" s="33" t="str">
        <f>'Rekapitulace zakázky'!AN14</f>
        <v>Vyplň údaj</v>
      </c>
      <c r="L18" s="43"/>
    </row>
    <row r="19" s="1" customFormat="1" ht="6.96" customHeight="1">
      <c r="B19" s="43"/>
      <c r="I19" s="139"/>
      <c r="L19" s="43"/>
    </row>
    <row r="20" s="1" customFormat="1" ht="12" customHeight="1">
      <c r="B20" s="43"/>
      <c r="D20" s="137" t="s">
        <v>32</v>
      </c>
      <c r="I20" s="142" t="s">
        <v>25</v>
      </c>
      <c r="J20" s="141" t="str">
        <f>IF('Rekapitulace zakázky'!AN16="","",'Rekapitulace zakázky'!AN16)</f>
        <v>41192168</v>
      </c>
      <c r="L20" s="43"/>
    </row>
    <row r="21" s="1" customFormat="1" ht="18" customHeight="1">
      <c r="B21" s="43"/>
      <c r="E21" s="141" t="str">
        <f>IF('Rekapitulace zakázky'!E17="","",'Rekapitulace zakázky'!E17)</f>
        <v>SG Geotechnika a.s.</v>
      </c>
      <c r="I21" s="142" t="s">
        <v>28</v>
      </c>
      <c r="J21" s="141" t="str">
        <f>IF('Rekapitulace zakázky'!AN17="","",'Rekapitulace zakázky'!AN17)</f>
        <v>CZ41192168</v>
      </c>
      <c r="L21" s="43"/>
    </row>
    <row r="22" s="1" customFormat="1" ht="6.96" customHeight="1">
      <c r="B22" s="43"/>
      <c r="I22" s="139"/>
      <c r="L22" s="43"/>
    </row>
    <row r="23" s="1" customFormat="1" ht="12" customHeight="1">
      <c r="B23" s="43"/>
      <c r="D23" s="137" t="s">
        <v>37</v>
      </c>
      <c r="I23" s="142" t="s">
        <v>25</v>
      </c>
      <c r="J23" s="141" t="str">
        <f>IF('Rekapitulace zakázky'!AN19="","",'Rekapitulace zakázky'!AN19)</f>
        <v>41192168</v>
      </c>
      <c r="L23" s="43"/>
    </row>
    <row r="24" s="1" customFormat="1" ht="18" customHeight="1">
      <c r="B24" s="43"/>
      <c r="E24" s="141" t="str">
        <f>IF('Rekapitulace zakázky'!E20="","",'Rekapitulace zakázky'!E20)</f>
        <v>SG Geotechnika a.s.</v>
      </c>
      <c r="I24" s="142" t="s">
        <v>28</v>
      </c>
      <c r="J24" s="141" t="str">
        <f>IF('Rekapitulace zakázky'!AN20="","",'Rekapitulace zakázky'!AN20)</f>
        <v>CZ41192168</v>
      </c>
      <c r="L24" s="43"/>
    </row>
    <row r="25" s="1" customFormat="1" ht="6.96" customHeight="1">
      <c r="B25" s="43"/>
      <c r="I25" s="139"/>
      <c r="L25" s="43"/>
    </row>
    <row r="26" s="1" customFormat="1" ht="12" customHeight="1">
      <c r="B26" s="43"/>
      <c r="D26" s="137" t="s">
        <v>38</v>
      </c>
      <c r="I26" s="139"/>
      <c r="L26" s="43"/>
    </row>
    <row r="27" s="7" customFormat="1" ht="16.5" customHeight="1">
      <c r="B27" s="144"/>
      <c r="E27" s="145" t="s">
        <v>1</v>
      </c>
      <c r="F27" s="145"/>
      <c r="G27" s="145"/>
      <c r="H27" s="145"/>
      <c r="I27" s="146"/>
      <c r="L27" s="144"/>
    </row>
    <row r="28" s="1" customFormat="1" ht="6.96" customHeight="1">
      <c r="B28" s="43"/>
      <c r="I28" s="139"/>
      <c r="L28" s="43"/>
    </row>
    <row r="29" s="1" customFormat="1" ht="6.96" customHeight="1">
      <c r="B29" s="43"/>
      <c r="D29" s="78"/>
      <c r="E29" s="78"/>
      <c r="F29" s="78"/>
      <c r="G29" s="78"/>
      <c r="H29" s="78"/>
      <c r="I29" s="147"/>
      <c r="J29" s="78"/>
      <c r="K29" s="78"/>
      <c r="L29" s="43"/>
    </row>
    <row r="30" s="1" customFormat="1" ht="25.44" customHeight="1">
      <c r="B30" s="43"/>
      <c r="D30" s="148" t="s">
        <v>39</v>
      </c>
      <c r="I30" s="139"/>
      <c r="J30" s="149">
        <f>ROUND(J117, 2)</f>
        <v>0</v>
      </c>
      <c r="L30" s="43"/>
    </row>
    <row r="31" s="1" customFormat="1" ht="6.96" customHeight="1">
      <c r="B31" s="43"/>
      <c r="D31" s="78"/>
      <c r="E31" s="78"/>
      <c r="F31" s="78"/>
      <c r="G31" s="78"/>
      <c r="H31" s="78"/>
      <c r="I31" s="147"/>
      <c r="J31" s="78"/>
      <c r="K31" s="78"/>
      <c r="L31" s="43"/>
    </row>
    <row r="32" s="1" customFormat="1" ht="14.4" customHeight="1">
      <c r="B32" s="43"/>
      <c r="F32" s="150" t="s">
        <v>41</v>
      </c>
      <c r="I32" s="151" t="s">
        <v>40</v>
      </c>
      <c r="J32" s="150" t="s">
        <v>42</v>
      </c>
      <c r="L32" s="43"/>
    </row>
    <row r="33" s="1" customFormat="1" ht="14.4" customHeight="1">
      <c r="B33" s="43"/>
      <c r="D33" s="152" t="s">
        <v>43</v>
      </c>
      <c r="E33" s="137" t="s">
        <v>44</v>
      </c>
      <c r="F33" s="153">
        <f>ROUND((SUM(BE117:BE122)),  2)</f>
        <v>0</v>
      </c>
      <c r="I33" s="154">
        <v>0.20999999999999999</v>
      </c>
      <c r="J33" s="153">
        <f>ROUND(((SUM(BE117:BE122))*I33),  2)</f>
        <v>0</v>
      </c>
      <c r="L33" s="43"/>
    </row>
    <row r="34" s="1" customFormat="1" ht="14.4" customHeight="1">
      <c r="B34" s="43"/>
      <c r="E34" s="137" t="s">
        <v>45</v>
      </c>
      <c r="F34" s="153">
        <f>ROUND((SUM(BF117:BF122)),  2)</f>
        <v>0</v>
      </c>
      <c r="I34" s="154">
        <v>0.14999999999999999</v>
      </c>
      <c r="J34" s="153">
        <f>ROUND(((SUM(BF117:BF122))*I34),  2)</f>
        <v>0</v>
      </c>
      <c r="L34" s="43"/>
    </row>
    <row r="35" hidden="1" s="1" customFormat="1" ht="14.4" customHeight="1">
      <c r="B35" s="43"/>
      <c r="E35" s="137" t="s">
        <v>46</v>
      </c>
      <c r="F35" s="153">
        <f>ROUND((SUM(BG117:BG122)),  2)</f>
        <v>0</v>
      </c>
      <c r="I35" s="154">
        <v>0.20999999999999999</v>
      </c>
      <c r="J35" s="153">
        <f>0</f>
        <v>0</v>
      </c>
      <c r="L35" s="43"/>
    </row>
    <row r="36" hidden="1" s="1" customFormat="1" ht="14.4" customHeight="1">
      <c r="B36" s="43"/>
      <c r="E36" s="137" t="s">
        <v>47</v>
      </c>
      <c r="F36" s="153">
        <f>ROUND((SUM(BH117:BH122)),  2)</f>
        <v>0</v>
      </c>
      <c r="I36" s="154">
        <v>0.14999999999999999</v>
      </c>
      <c r="J36" s="153">
        <f>0</f>
        <v>0</v>
      </c>
      <c r="L36" s="43"/>
    </row>
    <row r="37" hidden="1" s="1" customFormat="1" ht="14.4" customHeight="1">
      <c r="B37" s="43"/>
      <c r="E37" s="137" t="s">
        <v>48</v>
      </c>
      <c r="F37" s="153">
        <f>ROUND((SUM(BI117:BI122)),  2)</f>
        <v>0</v>
      </c>
      <c r="I37" s="154">
        <v>0</v>
      </c>
      <c r="J37" s="153">
        <f>0</f>
        <v>0</v>
      </c>
      <c r="L37" s="43"/>
    </row>
    <row r="38" s="1" customFormat="1" ht="6.96" customHeight="1">
      <c r="B38" s="43"/>
      <c r="I38" s="139"/>
      <c r="L38" s="43"/>
    </row>
    <row r="39" s="1" customFormat="1" ht="25.44" customHeight="1">
      <c r="B39" s="43"/>
      <c r="C39" s="155"/>
      <c r="D39" s="156" t="s">
        <v>49</v>
      </c>
      <c r="E39" s="157"/>
      <c r="F39" s="157"/>
      <c r="G39" s="158" t="s">
        <v>50</v>
      </c>
      <c r="H39" s="159" t="s">
        <v>51</v>
      </c>
      <c r="I39" s="160"/>
      <c r="J39" s="161">
        <f>SUM(J30:J37)</f>
        <v>0</v>
      </c>
      <c r="K39" s="162"/>
      <c r="L39" s="43"/>
    </row>
    <row r="40" s="1" customFormat="1" ht="14.4" customHeight="1">
      <c r="B40" s="43"/>
      <c r="I40" s="139"/>
      <c r="L40" s="43"/>
    </row>
    <row r="41" ht="14.4" customHeight="1">
      <c r="B41" s="20"/>
      <c r="L41" s="20"/>
    </row>
    <row r="42" ht="14.4" customHeight="1">
      <c r="B42" s="20"/>
      <c r="L42" s="20"/>
    </row>
    <row r="43" ht="14.4" customHeight="1">
      <c r="B43" s="20"/>
      <c r="L43" s="20"/>
    </row>
    <row r="44" ht="14.4" customHeight="1">
      <c r="B44" s="20"/>
      <c r="L44" s="20"/>
    </row>
    <row r="45" ht="14.4" customHeight="1">
      <c r="B45" s="20"/>
      <c r="L45" s="20"/>
    </row>
    <row r="46" ht="14.4" customHeight="1">
      <c r="B46" s="20"/>
      <c r="L46" s="20"/>
    </row>
    <row r="47" ht="14.4" customHeight="1">
      <c r="B47" s="20"/>
      <c r="L47" s="20"/>
    </row>
    <row r="48" ht="14.4" customHeight="1">
      <c r="B48" s="20"/>
      <c r="L48" s="20"/>
    </row>
    <row r="49" ht="14.4" customHeight="1">
      <c r="B49" s="20"/>
      <c r="L49" s="20"/>
    </row>
    <row r="50" s="1" customFormat="1" ht="14.4" customHeight="1">
      <c r="B50" s="43"/>
      <c r="D50" s="163" t="s">
        <v>52</v>
      </c>
      <c r="E50" s="164"/>
      <c r="F50" s="164"/>
      <c r="G50" s="163" t="s">
        <v>53</v>
      </c>
      <c r="H50" s="164"/>
      <c r="I50" s="165"/>
      <c r="J50" s="164"/>
      <c r="K50" s="164"/>
      <c r="L50" s="4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1" customFormat="1">
      <c r="B61" s="43"/>
      <c r="D61" s="166" t="s">
        <v>54</v>
      </c>
      <c r="E61" s="167"/>
      <c r="F61" s="168" t="s">
        <v>55</v>
      </c>
      <c r="G61" s="166" t="s">
        <v>54</v>
      </c>
      <c r="H61" s="167"/>
      <c r="I61" s="169"/>
      <c r="J61" s="170" t="s">
        <v>55</v>
      </c>
      <c r="K61" s="167"/>
      <c r="L61" s="43"/>
    </row>
    <row r="62">
      <c r="B62" s="20"/>
      <c r="L62" s="20"/>
    </row>
    <row r="63">
      <c r="B63" s="20"/>
      <c r="L63" s="20"/>
    </row>
    <row r="64">
      <c r="B64" s="20"/>
      <c r="L64" s="20"/>
    </row>
    <row r="65" s="1" customFormat="1">
      <c r="B65" s="43"/>
      <c r="D65" s="163" t="s">
        <v>56</v>
      </c>
      <c r="E65" s="164"/>
      <c r="F65" s="164"/>
      <c r="G65" s="163" t="s">
        <v>57</v>
      </c>
      <c r="H65" s="164"/>
      <c r="I65" s="165"/>
      <c r="J65" s="164"/>
      <c r="K65" s="164"/>
      <c r="L65" s="43"/>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1" customFormat="1">
      <c r="B76" s="43"/>
      <c r="D76" s="166" t="s">
        <v>54</v>
      </c>
      <c r="E76" s="167"/>
      <c r="F76" s="168" t="s">
        <v>55</v>
      </c>
      <c r="G76" s="166" t="s">
        <v>54</v>
      </c>
      <c r="H76" s="167"/>
      <c r="I76" s="169"/>
      <c r="J76" s="170" t="s">
        <v>55</v>
      </c>
      <c r="K76" s="167"/>
      <c r="L76" s="43"/>
    </row>
    <row r="77" s="1" customFormat="1" ht="14.4" customHeight="1">
      <c r="B77" s="171"/>
      <c r="C77" s="172"/>
      <c r="D77" s="172"/>
      <c r="E77" s="172"/>
      <c r="F77" s="172"/>
      <c r="G77" s="172"/>
      <c r="H77" s="172"/>
      <c r="I77" s="173"/>
      <c r="J77" s="172"/>
      <c r="K77" s="172"/>
      <c r="L77" s="43"/>
    </row>
    <row r="81" s="1" customFormat="1" ht="6.96" customHeight="1">
      <c r="B81" s="174"/>
      <c r="C81" s="175"/>
      <c r="D81" s="175"/>
      <c r="E81" s="175"/>
      <c r="F81" s="175"/>
      <c r="G81" s="175"/>
      <c r="H81" s="175"/>
      <c r="I81" s="176"/>
      <c r="J81" s="175"/>
      <c r="K81" s="175"/>
      <c r="L81" s="43"/>
    </row>
    <row r="82" s="1" customFormat="1" ht="24.96" customHeight="1">
      <c r="B82" s="38"/>
      <c r="C82" s="23" t="s">
        <v>115</v>
      </c>
      <c r="D82" s="39"/>
      <c r="E82" s="39"/>
      <c r="F82" s="39"/>
      <c r="G82" s="39"/>
      <c r="H82" s="39"/>
      <c r="I82" s="139"/>
      <c r="J82" s="39"/>
      <c r="K82" s="39"/>
      <c r="L82" s="43"/>
    </row>
    <row r="83" s="1" customFormat="1" ht="6.96" customHeight="1">
      <c r="B83" s="38"/>
      <c r="C83" s="39"/>
      <c r="D83" s="39"/>
      <c r="E83" s="39"/>
      <c r="F83" s="39"/>
      <c r="G83" s="39"/>
      <c r="H83" s="39"/>
      <c r="I83" s="139"/>
      <c r="J83" s="39"/>
      <c r="K83" s="39"/>
      <c r="L83" s="43"/>
    </row>
    <row r="84" s="1" customFormat="1" ht="12" customHeight="1">
      <c r="B84" s="38"/>
      <c r="C84" s="32" t="s">
        <v>16</v>
      </c>
      <c r="D84" s="39"/>
      <c r="E84" s="39"/>
      <c r="F84" s="39"/>
      <c r="G84" s="39"/>
      <c r="H84" s="39"/>
      <c r="I84" s="139"/>
      <c r="J84" s="39"/>
      <c r="K84" s="39"/>
      <c r="L84" s="43"/>
    </row>
    <row r="85" s="1" customFormat="1" ht="16.5" customHeight="1">
      <c r="B85" s="38"/>
      <c r="C85" s="39"/>
      <c r="D85" s="39"/>
      <c r="E85" s="177" t="str">
        <f>E7</f>
        <v>Oprava traťového úseku Česká Lípa – Jedlová v oblasti mokřadů říčky Šporka</v>
      </c>
      <c r="F85" s="32"/>
      <c r="G85" s="32"/>
      <c r="H85" s="32"/>
      <c r="I85" s="139"/>
      <c r="J85" s="39"/>
      <c r="K85" s="39"/>
      <c r="L85" s="43"/>
    </row>
    <row r="86" s="1" customFormat="1" ht="12" customHeight="1">
      <c r="B86" s="38"/>
      <c r="C86" s="32" t="s">
        <v>112</v>
      </c>
      <c r="D86" s="39"/>
      <c r="E86" s="39"/>
      <c r="F86" s="39"/>
      <c r="G86" s="39"/>
      <c r="H86" s="39"/>
      <c r="I86" s="139"/>
      <c r="J86" s="39"/>
      <c r="K86" s="39"/>
      <c r="L86" s="43"/>
    </row>
    <row r="87" s="1" customFormat="1" ht="16.5" customHeight="1">
      <c r="B87" s="38"/>
      <c r="C87" s="39"/>
      <c r="D87" s="39"/>
      <c r="E87" s="71" t="str">
        <f>E9</f>
        <v>04.1 - Přeložka kabelů v úseku Česká Lípa - Nový Bor km 47,7 - 48,3 - DK - ÚOŽI</v>
      </c>
      <c r="F87" s="39"/>
      <c r="G87" s="39"/>
      <c r="H87" s="39"/>
      <c r="I87" s="139"/>
      <c r="J87" s="39"/>
      <c r="K87" s="39"/>
      <c r="L87" s="43"/>
    </row>
    <row r="88" s="1" customFormat="1" ht="6.96" customHeight="1">
      <c r="B88" s="38"/>
      <c r="C88" s="39"/>
      <c r="D88" s="39"/>
      <c r="E88" s="39"/>
      <c r="F88" s="39"/>
      <c r="G88" s="39"/>
      <c r="H88" s="39"/>
      <c r="I88" s="139"/>
      <c r="J88" s="39"/>
      <c r="K88" s="39"/>
      <c r="L88" s="43"/>
    </row>
    <row r="89" s="1" customFormat="1" ht="12" customHeight="1">
      <c r="B89" s="38"/>
      <c r="C89" s="32" t="s">
        <v>20</v>
      </c>
      <c r="D89" s="39"/>
      <c r="E89" s="39"/>
      <c r="F89" s="27" t="str">
        <f>F12</f>
        <v xml:space="preserve"> </v>
      </c>
      <c r="G89" s="39"/>
      <c r="H89" s="39"/>
      <c r="I89" s="142" t="s">
        <v>22</v>
      </c>
      <c r="J89" s="74" t="str">
        <f>IF(J12="","",J12)</f>
        <v>29. 3. 2019</v>
      </c>
      <c r="K89" s="39"/>
      <c r="L89" s="43"/>
    </row>
    <row r="90" s="1" customFormat="1" ht="6.96" customHeight="1">
      <c r="B90" s="38"/>
      <c r="C90" s="39"/>
      <c r="D90" s="39"/>
      <c r="E90" s="39"/>
      <c r="F90" s="39"/>
      <c r="G90" s="39"/>
      <c r="H90" s="39"/>
      <c r="I90" s="139"/>
      <c r="J90" s="39"/>
      <c r="K90" s="39"/>
      <c r="L90" s="43"/>
    </row>
    <row r="91" s="1" customFormat="1" ht="27.9" customHeight="1">
      <c r="B91" s="38"/>
      <c r="C91" s="32" t="s">
        <v>24</v>
      </c>
      <c r="D91" s="39"/>
      <c r="E91" s="39"/>
      <c r="F91" s="27" t="str">
        <f>E15</f>
        <v>SŽDC, s.o.</v>
      </c>
      <c r="G91" s="39"/>
      <c r="H91" s="39"/>
      <c r="I91" s="142" t="s">
        <v>32</v>
      </c>
      <c r="J91" s="36" t="str">
        <f>E21</f>
        <v>SG Geotechnika a.s.</v>
      </c>
      <c r="K91" s="39"/>
      <c r="L91" s="43"/>
    </row>
    <row r="92" s="1" customFormat="1" ht="27.9" customHeight="1">
      <c r="B92" s="38"/>
      <c r="C92" s="32" t="s">
        <v>30</v>
      </c>
      <c r="D92" s="39"/>
      <c r="E92" s="39"/>
      <c r="F92" s="27" t="str">
        <f>IF(E18="","",E18)</f>
        <v>Vyplň údaj</v>
      </c>
      <c r="G92" s="39"/>
      <c r="H92" s="39"/>
      <c r="I92" s="142" t="s">
        <v>37</v>
      </c>
      <c r="J92" s="36" t="str">
        <f>E24</f>
        <v>SG Geotechnika a.s.</v>
      </c>
      <c r="K92" s="39"/>
      <c r="L92" s="43"/>
    </row>
    <row r="93" s="1" customFormat="1" ht="10.32" customHeight="1">
      <c r="B93" s="38"/>
      <c r="C93" s="39"/>
      <c r="D93" s="39"/>
      <c r="E93" s="39"/>
      <c r="F93" s="39"/>
      <c r="G93" s="39"/>
      <c r="H93" s="39"/>
      <c r="I93" s="139"/>
      <c r="J93" s="39"/>
      <c r="K93" s="39"/>
      <c r="L93" s="43"/>
    </row>
    <row r="94" s="1" customFormat="1" ht="29.28" customHeight="1">
      <c r="B94" s="38"/>
      <c r="C94" s="178" t="s">
        <v>116</v>
      </c>
      <c r="D94" s="179"/>
      <c r="E94" s="179"/>
      <c r="F94" s="179"/>
      <c r="G94" s="179"/>
      <c r="H94" s="179"/>
      <c r="I94" s="180"/>
      <c r="J94" s="181" t="s">
        <v>117</v>
      </c>
      <c r="K94" s="179"/>
      <c r="L94" s="43"/>
    </row>
    <row r="95" s="1" customFormat="1" ht="10.32" customHeight="1">
      <c r="B95" s="38"/>
      <c r="C95" s="39"/>
      <c r="D95" s="39"/>
      <c r="E95" s="39"/>
      <c r="F95" s="39"/>
      <c r="G95" s="39"/>
      <c r="H95" s="39"/>
      <c r="I95" s="139"/>
      <c r="J95" s="39"/>
      <c r="K95" s="39"/>
      <c r="L95" s="43"/>
    </row>
    <row r="96" s="1" customFormat="1" ht="22.8" customHeight="1">
      <c r="B96" s="38"/>
      <c r="C96" s="182" t="s">
        <v>118</v>
      </c>
      <c r="D96" s="39"/>
      <c r="E96" s="39"/>
      <c r="F96" s="39"/>
      <c r="G96" s="39"/>
      <c r="H96" s="39"/>
      <c r="I96" s="139"/>
      <c r="J96" s="105">
        <f>J117</f>
        <v>0</v>
      </c>
      <c r="K96" s="39"/>
      <c r="L96" s="43"/>
      <c r="AU96" s="17" t="s">
        <v>119</v>
      </c>
    </row>
    <row r="97" s="8" customFormat="1" ht="24.96" customHeight="1">
      <c r="B97" s="183"/>
      <c r="C97" s="184"/>
      <c r="D97" s="185" t="s">
        <v>122</v>
      </c>
      <c r="E97" s="186"/>
      <c r="F97" s="186"/>
      <c r="G97" s="186"/>
      <c r="H97" s="186"/>
      <c r="I97" s="187"/>
      <c r="J97" s="188">
        <f>J118</f>
        <v>0</v>
      </c>
      <c r="K97" s="184"/>
      <c r="L97" s="189"/>
    </row>
    <row r="98" s="1" customFormat="1" ht="21.84" customHeight="1">
      <c r="B98" s="38"/>
      <c r="C98" s="39"/>
      <c r="D98" s="39"/>
      <c r="E98" s="39"/>
      <c r="F98" s="39"/>
      <c r="G98" s="39"/>
      <c r="H98" s="39"/>
      <c r="I98" s="139"/>
      <c r="J98" s="39"/>
      <c r="K98" s="39"/>
      <c r="L98" s="43"/>
    </row>
    <row r="99" s="1" customFormat="1" ht="6.96" customHeight="1">
      <c r="B99" s="61"/>
      <c r="C99" s="62"/>
      <c r="D99" s="62"/>
      <c r="E99" s="62"/>
      <c r="F99" s="62"/>
      <c r="G99" s="62"/>
      <c r="H99" s="62"/>
      <c r="I99" s="173"/>
      <c r="J99" s="62"/>
      <c r="K99" s="62"/>
      <c r="L99" s="43"/>
    </row>
    <row r="103" s="1" customFormat="1" ht="6.96" customHeight="1">
      <c r="B103" s="63"/>
      <c r="C103" s="64"/>
      <c r="D103" s="64"/>
      <c r="E103" s="64"/>
      <c r="F103" s="64"/>
      <c r="G103" s="64"/>
      <c r="H103" s="64"/>
      <c r="I103" s="176"/>
      <c r="J103" s="64"/>
      <c r="K103" s="64"/>
      <c r="L103" s="43"/>
    </row>
    <row r="104" s="1" customFormat="1" ht="24.96" customHeight="1">
      <c r="B104" s="38"/>
      <c r="C104" s="23" t="s">
        <v>123</v>
      </c>
      <c r="D104" s="39"/>
      <c r="E104" s="39"/>
      <c r="F104" s="39"/>
      <c r="G104" s="39"/>
      <c r="H104" s="39"/>
      <c r="I104" s="139"/>
      <c r="J104" s="39"/>
      <c r="K104" s="39"/>
      <c r="L104" s="43"/>
    </row>
    <row r="105" s="1" customFormat="1" ht="6.96" customHeight="1">
      <c r="B105" s="38"/>
      <c r="C105" s="39"/>
      <c r="D105" s="39"/>
      <c r="E105" s="39"/>
      <c r="F105" s="39"/>
      <c r="G105" s="39"/>
      <c r="H105" s="39"/>
      <c r="I105" s="139"/>
      <c r="J105" s="39"/>
      <c r="K105" s="39"/>
      <c r="L105" s="43"/>
    </row>
    <row r="106" s="1" customFormat="1" ht="12" customHeight="1">
      <c r="B106" s="38"/>
      <c r="C106" s="32" t="s">
        <v>16</v>
      </c>
      <c r="D106" s="39"/>
      <c r="E106" s="39"/>
      <c r="F106" s="39"/>
      <c r="G106" s="39"/>
      <c r="H106" s="39"/>
      <c r="I106" s="139"/>
      <c r="J106" s="39"/>
      <c r="K106" s="39"/>
      <c r="L106" s="43"/>
    </row>
    <row r="107" s="1" customFormat="1" ht="16.5" customHeight="1">
      <c r="B107" s="38"/>
      <c r="C107" s="39"/>
      <c r="D107" s="39"/>
      <c r="E107" s="177" t="str">
        <f>E7</f>
        <v>Oprava traťového úseku Česká Lípa – Jedlová v oblasti mokřadů říčky Šporka</v>
      </c>
      <c r="F107" s="32"/>
      <c r="G107" s="32"/>
      <c r="H107" s="32"/>
      <c r="I107" s="139"/>
      <c r="J107" s="39"/>
      <c r="K107" s="39"/>
      <c r="L107" s="43"/>
    </row>
    <row r="108" s="1" customFormat="1" ht="12" customHeight="1">
      <c r="B108" s="38"/>
      <c r="C108" s="32" t="s">
        <v>112</v>
      </c>
      <c r="D108" s="39"/>
      <c r="E108" s="39"/>
      <c r="F108" s="39"/>
      <c r="G108" s="39"/>
      <c r="H108" s="39"/>
      <c r="I108" s="139"/>
      <c r="J108" s="39"/>
      <c r="K108" s="39"/>
      <c r="L108" s="43"/>
    </row>
    <row r="109" s="1" customFormat="1" ht="16.5" customHeight="1">
      <c r="B109" s="38"/>
      <c r="C109" s="39"/>
      <c r="D109" s="39"/>
      <c r="E109" s="71" t="str">
        <f>E9</f>
        <v>04.1 - Přeložka kabelů v úseku Česká Lípa - Nový Bor km 47,7 - 48,3 - DK - ÚOŽI</v>
      </c>
      <c r="F109" s="39"/>
      <c r="G109" s="39"/>
      <c r="H109" s="39"/>
      <c r="I109" s="139"/>
      <c r="J109" s="39"/>
      <c r="K109" s="39"/>
      <c r="L109" s="43"/>
    </row>
    <row r="110" s="1" customFormat="1" ht="6.96" customHeight="1">
      <c r="B110" s="38"/>
      <c r="C110" s="39"/>
      <c r="D110" s="39"/>
      <c r="E110" s="39"/>
      <c r="F110" s="39"/>
      <c r="G110" s="39"/>
      <c r="H110" s="39"/>
      <c r="I110" s="139"/>
      <c r="J110" s="39"/>
      <c r="K110" s="39"/>
      <c r="L110" s="43"/>
    </row>
    <row r="111" s="1" customFormat="1" ht="12" customHeight="1">
      <c r="B111" s="38"/>
      <c r="C111" s="32" t="s">
        <v>20</v>
      </c>
      <c r="D111" s="39"/>
      <c r="E111" s="39"/>
      <c r="F111" s="27" t="str">
        <f>F12</f>
        <v xml:space="preserve"> </v>
      </c>
      <c r="G111" s="39"/>
      <c r="H111" s="39"/>
      <c r="I111" s="142" t="s">
        <v>22</v>
      </c>
      <c r="J111" s="74" t="str">
        <f>IF(J12="","",J12)</f>
        <v>29. 3. 2019</v>
      </c>
      <c r="K111" s="39"/>
      <c r="L111" s="43"/>
    </row>
    <row r="112" s="1" customFormat="1" ht="6.96" customHeight="1">
      <c r="B112" s="38"/>
      <c r="C112" s="39"/>
      <c r="D112" s="39"/>
      <c r="E112" s="39"/>
      <c r="F112" s="39"/>
      <c r="G112" s="39"/>
      <c r="H112" s="39"/>
      <c r="I112" s="139"/>
      <c r="J112" s="39"/>
      <c r="K112" s="39"/>
      <c r="L112" s="43"/>
    </row>
    <row r="113" s="1" customFormat="1" ht="27.9" customHeight="1">
      <c r="B113" s="38"/>
      <c r="C113" s="32" t="s">
        <v>24</v>
      </c>
      <c r="D113" s="39"/>
      <c r="E113" s="39"/>
      <c r="F113" s="27" t="str">
        <f>E15</f>
        <v>SŽDC, s.o.</v>
      </c>
      <c r="G113" s="39"/>
      <c r="H113" s="39"/>
      <c r="I113" s="142" t="s">
        <v>32</v>
      </c>
      <c r="J113" s="36" t="str">
        <f>E21</f>
        <v>SG Geotechnika a.s.</v>
      </c>
      <c r="K113" s="39"/>
      <c r="L113" s="43"/>
    </row>
    <row r="114" s="1" customFormat="1" ht="27.9" customHeight="1">
      <c r="B114" s="38"/>
      <c r="C114" s="32" t="s">
        <v>30</v>
      </c>
      <c r="D114" s="39"/>
      <c r="E114" s="39"/>
      <c r="F114" s="27" t="str">
        <f>IF(E18="","",E18)</f>
        <v>Vyplň údaj</v>
      </c>
      <c r="G114" s="39"/>
      <c r="H114" s="39"/>
      <c r="I114" s="142" t="s">
        <v>37</v>
      </c>
      <c r="J114" s="36" t="str">
        <f>E24</f>
        <v>SG Geotechnika a.s.</v>
      </c>
      <c r="K114" s="39"/>
      <c r="L114" s="43"/>
    </row>
    <row r="115" s="1" customFormat="1" ht="10.32" customHeight="1">
      <c r="B115" s="38"/>
      <c r="C115" s="39"/>
      <c r="D115" s="39"/>
      <c r="E115" s="39"/>
      <c r="F115" s="39"/>
      <c r="G115" s="39"/>
      <c r="H115" s="39"/>
      <c r="I115" s="139"/>
      <c r="J115" s="39"/>
      <c r="K115" s="39"/>
      <c r="L115" s="43"/>
    </row>
    <row r="116" s="10" customFormat="1" ht="29.28" customHeight="1">
      <c r="B116" s="197"/>
      <c r="C116" s="198" t="s">
        <v>124</v>
      </c>
      <c r="D116" s="199" t="s">
        <v>64</v>
      </c>
      <c r="E116" s="199" t="s">
        <v>60</v>
      </c>
      <c r="F116" s="199" t="s">
        <v>61</v>
      </c>
      <c r="G116" s="199" t="s">
        <v>125</v>
      </c>
      <c r="H116" s="199" t="s">
        <v>126</v>
      </c>
      <c r="I116" s="200" t="s">
        <v>127</v>
      </c>
      <c r="J116" s="199" t="s">
        <v>117</v>
      </c>
      <c r="K116" s="201" t="s">
        <v>128</v>
      </c>
      <c r="L116" s="202"/>
      <c r="M116" s="95" t="s">
        <v>1</v>
      </c>
      <c r="N116" s="96" t="s">
        <v>43</v>
      </c>
      <c r="O116" s="96" t="s">
        <v>129</v>
      </c>
      <c r="P116" s="96" t="s">
        <v>130</v>
      </c>
      <c r="Q116" s="96" t="s">
        <v>131</v>
      </c>
      <c r="R116" s="96" t="s">
        <v>132</v>
      </c>
      <c r="S116" s="96" t="s">
        <v>133</v>
      </c>
      <c r="T116" s="97" t="s">
        <v>134</v>
      </c>
    </row>
    <row r="117" s="1" customFormat="1" ht="22.8" customHeight="1">
      <c r="B117" s="38"/>
      <c r="C117" s="102" t="s">
        <v>135</v>
      </c>
      <c r="D117" s="39"/>
      <c r="E117" s="39"/>
      <c r="F117" s="39"/>
      <c r="G117" s="39"/>
      <c r="H117" s="39"/>
      <c r="I117" s="139"/>
      <c r="J117" s="203">
        <f>BK117</f>
        <v>0</v>
      </c>
      <c r="K117" s="39"/>
      <c r="L117" s="43"/>
      <c r="M117" s="98"/>
      <c r="N117" s="99"/>
      <c r="O117" s="99"/>
      <c r="P117" s="204">
        <f>P118</f>
        <v>0</v>
      </c>
      <c r="Q117" s="99"/>
      <c r="R117" s="204">
        <f>R118</f>
        <v>0</v>
      </c>
      <c r="S117" s="99"/>
      <c r="T117" s="205">
        <f>T118</f>
        <v>0</v>
      </c>
      <c r="AT117" s="17" t="s">
        <v>78</v>
      </c>
      <c r="AU117" s="17" t="s">
        <v>119</v>
      </c>
      <c r="BK117" s="206">
        <f>BK118</f>
        <v>0</v>
      </c>
    </row>
    <row r="118" s="11" customFormat="1" ht="25.92" customHeight="1">
      <c r="B118" s="207"/>
      <c r="C118" s="208"/>
      <c r="D118" s="209" t="s">
        <v>78</v>
      </c>
      <c r="E118" s="210" t="s">
        <v>269</v>
      </c>
      <c r="F118" s="210" t="s">
        <v>270</v>
      </c>
      <c r="G118" s="208"/>
      <c r="H118" s="208"/>
      <c r="I118" s="211"/>
      <c r="J118" s="212">
        <f>BK118</f>
        <v>0</v>
      </c>
      <c r="K118" s="208"/>
      <c r="L118" s="213"/>
      <c r="M118" s="214"/>
      <c r="N118" s="215"/>
      <c r="O118" s="215"/>
      <c r="P118" s="216">
        <f>SUM(P119:P122)</f>
        <v>0</v>
      </c>
      <c r="Q118" s="215"/>
      <c r="R118" s="216">
        <f>SUM(R119:R122)</f>
        <v>0</v>
      </c>
      <c r="S118" s="215"/>
      <c r="T118" s="217">
        <f>SUM(T119:T122)</f>
        <v>0</v>
      </c>
      <c r="AR118" s="218" t="s">
        <v>147</v>
      </c>
      <c r="AT118" s="219" t="s">
        <v>78</v>
      </c>
      <c r="AU118" s="219" t="s">
        <v>79</v>
      </c>
      <c r="AY118" s="218" t="s">
        <v>138</v>
      </c>
      <c r="BK118" s="220">
        <f>SUM(BK119:BK122)</f>
        <v>0</v>
      </c>
    </row>
    <row r="119" s="1" customFormat="1" ht="24" customHeight="1">
      <c r="B119" s="38"/>
      <c r="C119" s="223" t="s">
        <v>87</v>
      </c>
      <c r="D119" s="223" t="s">
        <v>141</v>
      </c>
      <c r="E119" s="224" t="s">
        <v>540</v>
      </c>
      <c r="F119" s="225" t="s">
        <v>541</v>
      </c>
      <c r="G119" s="226" t="s">
        <v>238</v>
      </c>
      <c r="H119" s="227">
        <v>35</v>
      </c>
      <c r="I119" s="228"/>
      <c r="J119" s="229">
        <f>ROUND(I119*H119,2)</f>
        <v>0</v>
      </c>
      <c r="K119" s="225" t="s">
        <v>1</v>
      </c>
      <c r="L119" s="230"/>
      <c r="M119" s="231" t="s">
        <v>1</v>
      </c>
      <c r="N119" s="232" t="s">
        <v>44</v>
      </c>
      <c r="O119" s="86"/>
      <c r="P119" s="233">
        <f>O119*H119</f>
        <v>0</v>
      </c>
      <c r="Q119" s="233">
        <v>0</v>
      </c>
      <c r="R119" s="233">
        <f>Q119*H119</f>
        <v>0</v>
      </c>
      <c r="S119" s="233">
        <v>0</v>
      </c>
      <c r="T119" s="234">
        <f>S119*H119</f>
        <v>0</v>
      </c>
      <c r="AR119" s="235" t="s">
        <v>273</v>
      </c>
      <c r="AT119" s="235" t="s">
        <v>141</v>
      </c>
      <c r="AU119" s="235" t="s">
        <v>87</v>
      </c>
      <c r="AY119" s="17" t="s">
        <v>138</v>
      </c>
      <c r="BE119" s="236">
        <f>IF(N119="základní",J119,0)</f>
        <v>0</v>
      </c>
      <c r="BF119" s="236">
        <f>IF(N119="snížená",J119,0)</f>
        <v>0</v>
      </c>
      <c r="BG119" s="236">
        <f>IF(N119="zákl. přenesená",J119,0)</f>
        <v>0</v>
      </c>
      <c r="BH119" s="236">
        <f>IF(N119="sníž. přenesená",J119,0)</f>
        <v>0</v>
      </c>
      <c r="BI119" s="236">
        <f>IF(N119="nulová",J119,0)</f>
        <v>0</v>
      </c>
      <c r="BJ119" s="17" t="s">
        <v>87</v>
      </c>
      <c r="BK119" s="236">
        <f>ROUND(I119*H119,2)</f>
        <v>0</v>
      </c>
      <c r="BL119" s="17" t="s">
        <v>273</v>
      </c>
      <c r="BM119" s="235" t="s">
        <v>89</v>
      </c>
    </row>
    <row r="120" s="1" customFormat="1" ht="24" customHeight="1">
      <c r="B120" s="38"/>
      <c r="C120" s="272" t="s">
        <v>89</v>
      </c>
      <c r="D120" s="272" t="s">
        <v>182</v>
      </c>
      <c r="E120" s="273" t="s">
        <v>542</v>
      </c>
      <c r="F120" s="274" t="s">
        <v>543</v>
      </c>
      <c r="G120" s="275" t="s">
        <v>170</v>
      </c>
      <c r="H120" s="276">
        <v>2</v>
      </c>
      <c r="I120" s="277"/>
      <c r="J120" s="278">
        <f>ROUND(I120*H120,2)</f>
        <v>0</v>
      </c>
      <c r="K120" s="274" t="s">
        <v>1</v>
      </c>
      <c r="L120" s="43"/>
      <c r="M120" s="279" t="s">
        <v>1</v>
      </c>
      <c r="N120" s="280" t="s">
        <v>44</v>
      </c>
      <c r="O120" s="86"/>
      <c r="P120" s="233">
        <f>O120*H120</f>
        <v>0</v>
      </c>
      <c r="Q120" s="233">
        <v>0</v>
      </c>
      <c r="R120" s="233">
        <f>Q120*H120</f>
        <v>0</v>
      </c>
      <c r="S120" s="233">
        <v>0</v>
      </c>
      <c r="T120" s="234">
        <f>S120*H120</f>
        <v>0</v>
      </c>
      <c r="AR120" s="235" t="s">
        <v>273</v>
      </c>
      <c r="AT120" s="235" t="s">
        <v>182</v>
      </c>
      <c r="AU120" s="235" t="s">
        <v>87</v>
      </c>
      <c r="AY120" s="17" t="s">
        <v>138</v>
      </c>
      <c r="BE120" s="236">
        <f>IF(N120="základní",J120,0)</f>
        <v>0</v>
      </c>
      <c r="BF120" s="236">
        <f>IF(N120="snížená",J120,0)</f>
        <v>0</v>
      </c>
      <c r="BG120" s="236">
        <f>IF(N120="zákl. přenesená",J120,0)</f>
        <v>0</v>
      </c>
      <c r="BH120" s="236">
        <f>IF(N120="sníž. přenesená",J120,0)</f>
        <v>0</v>
      </c>
      <c r="BI120" s="236">
        <f>IF(N120="nulová",J120,0)</f>
        <v>0</v>
      </c>
      <c r="BJ120" s="17" t="s">
        <v>87</v>
      </c>
      <c r="BK120" s="236">
        <f>ROUND(I120*H120,2)</f>
        <v>0</v>
      </c>
      <c r="BL120" s="17" t="s">
        <v>273</v>
      </c>
      <c r="BM120" s="235" t="s">
        <v>147</v>
      </c>
    </row>
    <row r="121" s="1" customFormat="1" ht="24" customHeight="1">
      <c r="B121" s="38"/>
      <c r="C121" s="223" t="s">
        <v>156</v>
      </c>
      <c r="D121" s="223" t="s">
        <v>141</v>
      </c>
      <c r="E121" s="224" t="s">
        <v>544</v>
      </c>
      <c r="F121" s="225" t="s">
        <v>545</v>
      </c>
      <c r="G121" s="226" t="s">
        <v>170</v>
      </c>
      <c r="H121" s="227">
        <v>2</v>
      </c>
      <c r="I121" s="228"/>
      <c r="J121" s="229">
        <f>ROUND(I121*H121,2)</f>
        <v>0</v>
      </c>
      <c r="K121" s="225" t="s">
        <v>1</v>
      </c>
      <c r="L121" s="230"/>
      <c r="M121" s="231" t="s">
        <v>1</v>
      </c>
      <c r="N121" s="232" t="s">
        <v>44</v>
      </c>
      <c r="O121" s="86"/>
      <c r="P121" s="233">
        <f>O121*H121</f>
        <v>0</v>
      </c>
      <c r="Q121" s="233">
        <v>0</v>
      </c>
      <c r="R121" s="233">
        <f>Q121*H121</f>
        <v>0</v>
      </c>
      <c r="S121" s="233">
        <v>0</v>
      </c>
      <c r="T121" s="234">
        <f>S121*H121</f>
        <v>0</v>
      </c>
      <c r="AR121" s="235" t="s">
        <v>273</v>
      </c>
      <c r="AT121" s="235" t="s">
        <v>141</v>
      </c>
      <c r="AU121" s="235" t="s">
        <v>87</v>
      </c>
      <c r="AY121" s="17" t="s">
        <v>138</v>
      </c>
      <c r="BE121" s="236">
        <f>IF(N121="základní",J121,0)</f>
        <v>0</v>
      </c>
      <c r="BF121" s="236">
        <f>IF(N121="snížená",J121,0)</f>
        <v>0</v>
      </c>
      <c r="BG121" s="236">
        <f>IF(N121="zákl. přenesená",J121,0)</f>
        <v>0</v>
      </c>
      <c r="BH121" s="236">
        <f>IF(N121="sníž. přenesená",J121,0)</f>
        <v>0</v>
      </c>
      <c r="BI121" s="236">
        <f>IF(N121="nulová",J121,0)</f>
        <v>0</v>
      </c>
      <c r="BJ121" s="17" t="s">
        <v>87</v>
      </c>
      <c r="BK121" s="236">
        <f>ROUND(I121*H121,2)</f>
        <v>0</v>
      </c>
      <c r="BL121" s="17" t="s">
        <v>273</v>
      </c>
      <c r="BM121" s="235" t="s">
        <v>160</v>
      </c>
    </row>
    <row r="122" s="1" customFormat="1" ht="16.5" customHeight="1">
      <c r="B122" s="38"/>
      <c r="C122" s="272" t="s">
        <v>147</v>
      </c>
      <c r="D122" s="272" t="s">
        <v>182</v>
      </c>
      <c r="E122" s="273" t="s">
        <v>546</v>
      </c>
      <c r="F122" s="274" t="s">
        <v>547</v>
      </c>
      <c r="G122" s="275" t="s">
        <v>238</v>
      </c>
      <c r="H122" s="276">
        <v>530</v>
      </c>
      <c r="I122" s="277"/>
      <c r="J122" s="278">
        <f>ROUND(I122*H122,2)</f>
        <v>0</v>
      </c>
      <c r="K122" s="274" t="s">
        <v>1</v>
      </c>
      <c r="L122" s="43"/>
      <c r="M122" s="298" t="s">
        <v>1</v>
      </c>
      <c r="N122" s="299" t="s">
        <v>44</v>
      </c>
      <c r="O122" s="296"/>
      <c r="P122" s="300">
        <f>O122*H122</f>
        <v>0</v>
      </c>
      <c r="Q122" s="300">
        <v>0</v>
      </c>
      <c r="R122" s="300">
        <f>Q122*H122</f>
        <v>0</v>
      </c>
      <c r="S122" s="300">
        <v>0</v>
      </c>
      <c r="T122" s="301">
        <f>S122*H122</f>
        <v>0</v>
      </c>
      <c r="AR122" s="235" t="s">
        <v>273</v>
      </c>
      <c r="AT122" s="235" t="s">
        <v>182</v>
      </c>
      <c r="AU122" s="235" t="s">
        <v>87</v>
      </c>
      <c r="AY122" s="17" t="s">
        <v>138</v>
      </c>
      <c r="BE122" s="236">
        <f>IF(N122="základní",J122,0)</f>
        <v>0</v>
      </c>
      <c r="BF122" s="236">
        <f>IF(N122="snížená",J122,0)</f>
        <v>0</v>
      </c>
      <c r="BG122" s="236">
        <f>IF(N122="zákl. přenesená",J122,0)</f>
        <v>0</v>
      </c>
      <c r="BH122" s="236">
        <f>IF(N122="sníž. přenesená",J122,0)</f>
        <v>0</v>
      </c>
      <c r="BI122" s="236">
        <f>IF(N122="nulová",J122,0)</f>
        <v>0</v>
      </c>
      <c r="BJ122" s="17" t="s">
        <v>87</v>
      </c>
      <c r="BK122" s="236">
        <f>ROUND(I122*H122,2)</f>
        <v>0</v>
      </c>
      <c r="BL122" s="17" t="s">
        <v>273</v>
      </c>
      <c r="BM122" s="235" t="s">
        <v>146</v>
      </c>
    </row>
    <row r="123" s="1" customFormat="1" ht="6.96" customHeight="1">
      <c r="B123" s="61"/>
      <c r="C123" s="62"/>
      <c r="D123" s="62"/>
      <c r="E123" s="62"/>
      <c r="F123" s="62"/>
      <c r="G123" s="62"/>
      <c r="H123" s="62"/>
      <c r="I123" s="173"/>
      <c r="J123" s="62"/>
      <c r="K123" s="62"/>
      <c r="L123" s="43"/>
    </row>
  </sheetData>
  <sheetProtection sheet="1" autoFilter="0" formatColumns="0" formatRows="0" objects="1" scenarios="1" spinCount="100000" saltValue="UopTR38FN1Y+9LYwQqso35Gw6bc/ZSpTNbn7k6v26bp2i0bfXV8BTeWxRFsr5miqKI5tSCsbmxNicGEvacO94A==" hashValue="M1BMpmPuCakNcLbRVUYqN8/LDH+ma1bx0o9vls8fIsaCC8/HO8RSPGtdnppM95FhhrMfHOHChcZ9e+HjH3D+Dw==" algorithmName="SHA-512" password="CC35"/>
  <autoFilter ref="C116:K122"/>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3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101</v>
      </c>
    </row>
    <row r="3" ht="6.96" customHeight="1">
      <c r="B3" s="132"/>
      <c r="C3" s="133"/>
      <c r="D3" s="133"/>
      <c r="E3" s="133"/>
      <c r="F3" s="133"/>
      <c r="G3" s="133"/>
      <c r="H3" s="133"/>
      <c r="I3" s="134"/>
      <c r="J3" s="133"/>
      <c r="K3" s="133"/>
      <c r="L3" s="20"/>
      <c r="AT3" s="17" t="s">
        <v>89</v>
      </c>
    </row>
    <row r="4" ht="24.96" customHeight="1">
      <c r="B4" s="20"/>
      <c r="D4" s="135" t="s">
        <v>111</v>
      </c>
      <c r="L4" s="20"/>
      <c r="M4" s="136" t="s">
        <v>10</v>
      </c>
      <c r="AT4" s="17" t="s">
        <v>4</v>
      </c>
    </row>
    <row r="5" ht="6.96" customHeight="1">
      <c r="B5" s="20"/>
      <c r="L5" s="20"/>
    </row>
    <row r="6" ht="12" customHeight="1">
      <c r="B6" s="20"/>
      <c r="D6" s="137" t="s">
        <v>16</v>
      </c>
      <c r="L6" s="20"/>
    </row>
    <row r="7" ht="16.5" customHeight="1">
      <c r="B7" s="20"/>
      <c r="E7" s="138" t="str">
        <f>'Rekapitulace zakázky'!K6</f>
        <v>Oprava traťového úseku Česká Lípa – Jedlová v oblasti mokřadů říčky Šporka</v>
      </c>
      <c r="F7" s="137"/>
      <c r="G7" s="137"/>
      <c r="H7" s="137"/>
      <c r="L7" s="20"/>
    </row>
    <row r="8" s="1" customFormat="1" ht="12" customHeight="1">
      <c r="B8" s="43"/>
      <c r="D8" s="137" t="s">
        <v>112</v>
      </c>
      <c r="I8" s="139"/>
      <c r="L8" s="43"/>
    </row>
    <row r="9" s="1" customFormat="1" ht="36.96" customHeight="1">
      <c r="B9" s="43"/>
      <c r="E9" s="140" t="s">
        <v>548</v>
      </c>
      <c r="F9" s="1"/>
      <c r="G9" s="1"/>
      <c r="H9" s="1"/>
      <c r="I9" s="139"/>
      <c r="L9" s="43"/>
    </row>
    <row r="10" s="1" customFormat="1">
      <c r="B10" s="43"/>
      <c r="I10" s="139"/>
      <c r="L10" s="43"/>
    </row>
    <row r="11" s="1" customFormat="1" ht="12" customHeight="1">
      <c r="B11" s="43"/>
      <c r="D11" s="137" t="s">
        <v>18</v>
      </c>
      <c r="F11" s="141" t="s">
        <v>1</v>
      </c>
      <c r="I11" s="142" t="s">
        <v>19</v>
      </c>
      <c r="J11" s="141" t="s">
        <v>1</v>
      </c>
      <c r="L11" s="43"/>
    </row>
    <row r="12" s="1" customFormat="1" ht="12" customHeight="1">
      <c r="B12" s="43"/>
      <c r="D12" s="137" t="s">
        <v>20</v>
      </c>
      <c r="F12" s="141" t="s">
        <v>114</v>
      </c>
      <c r="I12" s="142" t="s">
        <v>22</v>
      </c>
      <c r="J12" s="143" t="str">
        <f>'Rekapitulace zakázky'!AN8</f>
        <v>29. 3. 2019</v>
      </c>
      <c r="L12" s="43"/>
    </row>
    <row r="13" s="1" customFormat="1" ht="10.8" customHeight="1">
      <c r="B13" s="43"/>
      <c r="I13" s="139"/>
      <c r="L13" s="43"/>
    </row>
    <row r="14" s="1" customFormat="1" ht="12" customHeight="1">
      <c r="B14" s="43"/>
      <c r="D14" s="137" t="s">
        <v>24</v>
      </c>
      <c r="I14" s="142" t="s">
        <v>25</v>
      </c>
      <c r="J14" s="141" t="str">
        <f>IF('Rekapitulace zakázky'!AN10="","",'Rekapitulace zakázky'!AN10)</f>
        <v>70994234</v>
      </c>
      <c r="L14" s="43"/>
    </row>
    <row r="15" s="1" customFormat="1" ht="18" customHeight="1">
      <c r="B15" s="43"/>
      <c r="E15" s="141" t="str">
        <f>IF('Rekapitulace zakázky'!E11="","",'Rekapitulace zakázky'!E11)</f>
        <v>SŽDC, s.o.</v>
      </c>
      <c r="I15" s="142" t="s">
        <v>28</v>
      </c>
      <c r="J15" s="141" t="str">
        <f>IF('Rekapitulace zakázky'!AN11="","",'Rekapitulace zakázky'!AN11)</f>
        <v>CZ70994234</v>
      </c>
      <c r="L15" s="43"/>
    </row>
    <row r="16" s="1" customFormat="1" ht="6.96" customHeight="1">
      <c r="B16" s="43"/>
      <c r="I16" s="139"/>
      <c r="L16" s="43"/>
    </row>
    <row r="17" s="1" customFormat="1" ht="12" customHeight="1">
      <c r="B17" s="43"/>
      <c r="D17" s="137" t="s">
        <v>30</v>
      </c>
      <c r="I17" s="142" t="s">
        <v>25</v>
      </c>
      <c r="J17" s="33" t="str">
        <f>'Rekapitulace zakázky'!AN13</f>
        <v>Vyplň údaj</v>
      </c>
      <c r="L17" s="43"/>
    </row>
    <row r="18" s="1" customFormat="1" ht="18" customHeight="1">
      <c r="B18" s="43"/>
      <c r="E18" s="33" t="str">
        <f>'Rekapitulace zakázky'!E14</f>
        <v>Vyplň údaj</v>
      </c>
      <c r="F18" s="141"/>
      <c r="G18" s="141"/>
      <c r="H18" s="141"/>
      <c r="I18" s="142" t="s">
        <v>28</v>
      </c>
      <c r="J18" s="33" t="str">
        <f>'Rekapitulace zakázky'!AN14</f>
        <v>Vyplň údaj</v>
      </c>
      <c r="L18" s="43"/>
    </row>
    <row r="19" s="1" customFormat="1" ht="6.96" customHeight="1">
      <c r="B19" s="43"/>
      <c r="I19" s="139"/>
      <c r="L19" s="43"/>
    </row>
    <row r="20" s="1" customFormat="1" ht="12" customHeight="1">
      <c r="B20" s="43"/>
      <c r="D20" s="137" t="s">
        <v>32</v>
      </c>
      <c r="I20" s="142" t="s">
        <v>25</v>
      </c>
      <c r="J20" s="141" t="str">
        <f>IF('Rekapitulace zakázky'!AN16="","",'Rekapitulace zakázky'!AN16)</f>
        <v>41192168</v>
      </c>
      <c r="L20" s="43"/>
    </row>
    <row r="21" s="1" customFormat="1" ht="18" customHeight="1">
      <c r="B21" s="43"/>
      <c r="E21" s="141" t="str">
        <f>IF('Rekapitulace zakázky'!E17="","",'Rekapitulace zakázky'!E17)</f>
        <v>SG Geotechnika a.s.</v>
      </c>
      <c r="I21" s="142" t="s">
        <v>28</v>
      </c>
      <c r="J21" s="141" t="str">
        <f>IF('Rekapitulace zakázky'!AN17="","",'Rekapitulace zakázky'!AN17)</f>
        <v>CZ41192168</v>
      </c>
      <c r="L21" s="43"/>
    </row>
    <row r="22" s="1" customFormat="1" ht="6.96" customHeight="1">
      <c r="B22" s="43"/>
      <c r="I22" s="139"/>
      <c r="L22" s="43"/>
    </row>
    <row r="23" s="1" customFormat="1" ht="12" customHeight="1">
      <c r="B23" s="43"/>
      <c r="D23" s="137" t="s">
        <v>37</v>
      </c>
      <c r="I23" s="142" t="s">
        <v>25</v>
      </c>
      <c r="J23" s="141" t="str">
        <f>IF('Rekapitulace zakázky'!AN19="","",'Rekapitulace zakázky'!AN19)</f>
        <v>41192168</v>
      </c>
      <c r="L23" s="43"/>
    </row>
    <row r="24" s="1" customFormat="1" ht="18" customHeight="1">
      <c r="B24" s="43"/>
      <c r="E24" s="141" t="str">
        <f>IF('Rekapitulace zakázky'!E20="","",'Rekapitulace zakázky'!E20)</f>
        <v>SG Geotechnika a.s.</v>
      </c>
      <c r="I24" s="142" t="s">
        <v>28</v>
      </c>
      <c r="J24" s="141" t="str">
        <f>IF('Rekapitulace zakázky'!AN20="","",'Rekapitulace zakázky'!AN20)</f>
        <v>CZ41192168</v>
      </c>
      <c r="L24" s="43"/>
    </row>
    <row r="25" s="1" customFormat="1" ht="6.96" customHeight="1">
      <c r="B25" s="43"/>
      <c r="I25" s="139"/>
      <c r="L25" s="43"/>
    </row>
    <row r="26" s="1" customFormat="1" ht="12" customHeight="1">
      <c r="B26" s="43"/>
      <c r="D26" s="137" t="s">
        <v>38</v>
      </c>
      <c r="I26" s="139"/>
      <c r="L26" s="43"/>
    </row>
    <row r="27" s="7" customFormat="1" ht="16.5" customHeight="1">
      <c r="B27" s="144"/>
      <c r="E27" s="145" t="s">
        <v>1</v>
      </c>
      <c r="F27" s="145"/>
      <c r="G27" s="145"/>
      <c r="H27" s="145"/>
      <c r="I27" s="146"/>
      <c r="L27" s="144"/>
    </row>
    <row r="28" s="1" customFormat="1" ht="6.96" customHeight="1">
      <c r="B28" s="43"/>
      <c r="I28" s="139"/>
      <c r="L28" s="43"/>
    </row>
    <row r="29" s="1" customFormat="1" ht="6.96" customHeight="1">
      <c r="B29" s="43"/>
      <c r="D29" s="78"/>
      <c r="E29" s="78"/>
      <c r="F29" s="78"/>
      <c r="G29" s="78"/>
      <c r="H29" s="78"/>
      <c r="I29" s="147"/>
      <c r="J29" s="78"/>
      <c r="K29" s="78"/>
      <c r="L29" s="43"/>
    </row>
    <row r="30" s="1" customFormat="1" ht="25.44" customHeight="1">
      <c r="B30" s="43"/>
      <c r="D30" s="148" t="s">
        <v>39</v>
      </c>
      <c r="I30" s="139"/>
      <c r="J30" s="149">
        <f>ROUND(J117, 2)</f>
        <v>0</v>
      </c>
      <c r="L30" s="43"/>
    </row>
    <row r="31" s="1" customFormat="1" ht="6.96" customHeight="1">
      <c r="B31" s="43"/>
      <c r="D31" s="78"/>
      <c r="E31" s="78"/>
      <c r="F31" s="78"/>
      <c r="G31" s="78"/>
      <c r="H31" s="78"/>
      <c r="I31" s="147"/>
      <c r="J31" s="78"/>
      <c r="K31" s="78"/>
      <c r="L31" s="43"/>
    </row>
    <row r="32" s="1" customFormat="1" ht="14.4" customHeight="1">
      <c r="B32" s="43"/>
      <c r="F32" s="150" t="s">
        <v>41</v>
      </c>
      <c r="I32" s="151" t="s">
        <v>40</v>
      </c>
      <c r="J32" s="150" t="s">
        <v>42</v>
      </c>
      <c r="L32" s="43"/>
    </row>
    <row r="33" s="1" customFormat="1" ht="14.4" customHeight="1">
      <c r="B33" s="43"/>
      <c r="D33" s="152" t="s">
        <v>43</v>
      </c>
      <c r="E33" s="137" t="s">
        <v>44</v>
      </c>
      <c r="F33" s="153">
        <f>ROUND((SUM(BE117:BE144)),  2)</f>
        <v>0</v>
      </c>
      <c r="I33" s="154">
        <v>0.20999999999999999</v>
      </c>
      <c r="J33" s="153">
        <f>ROUND(((SUM(BE117:BE144))*I33),  2)</f>
        <v>0</v>
      </c>
      <c r="L33" s="43"/>
    </row>
    <row r="34" s="1" customFormat="1" ht="14.4" customHeight="1">
      <c r="B34" s="43"/>
      <c r="E34" s="137" t="s">
        <v>45</v>
      </c>
      <c r="F34" s="153">
        <f>ROUND((SUM(BF117:BF144)),  2)</f>
        <v>0</v>
      </c>
      <c r="I34" s="154">
        <v>0.14999999999999999</v>
      </c>
      <c r="J34" s="153">
        <f>ROUND(((SUM(BF117:BF144))*I34),  2)</f>
        <v>0</v>
      </c>
      <c r="L34" s="43"/>
    </row>
    <row r="35" hidden="1" s="1" customFormat="1" ht="14.4" customHeight="1">
      <c r="B35" s="43"/>
      <c r="E35" s="137" t="s">
        <v>46</v>
      </c>
      <c r="F35" s="153">
        <f>ROUND((SUM(BG117:BG144)),  2)</f>
        <v>0</v>
      </c>
      <c r="I35" s="154">
        <v>0.20999999999999999</v>
      </c>
      <c r="J35" s="153">
        <f>0</f>
        <v>0</v>
      </c>
      <c r="L35" s="43"/>
    </row>
    <row r="36" hidden="1" s="1" customFormat="1" ht="14.4" customHeight="1">
      <c r="B36" s="43"/>
      <c r="E36" s="137" t="s">
        <v>47</v>
      </c>
      <c r="F36" s="153">
        <f>ROUND((SUM(BH117:BH144)),  2)</f>
        <v>0</v>
      </c>
      <c r="I36" s="154">
        <v>0.14999999999999999</v>
      </c>
      <c r="J36" s="153">
        <f>0</f>
        <v>0</v>
      </c>
      <c r="L36" s="43"/>
    </row>
    <row r="37" hidden="1" s="1" customFormat="1" ht="14.4" customHeight="1">
      <c r="B37" s="43"/>
      <c r="E37" s="137" t="s">
        <v>48</v>
      </c>
      <c r="F37" s="153">
        <f>ROUND((SUM(BI117:BI144)),  2)</f>
        <v>0</v>
      </c>
      <c r="I37" s="154">
        <v>0</v>
      </c>
      <c r="J37" s="153">
        <f>0</f>
        <v>0</v>
      </c>
      <c r="L37" s="43"/>
    </row>
    <row r="38" s="1" customFormat="1" ht="6.96" customHeight="1">
      <c r="B38" s="43"/>
      <c r="I38" s="139"/>
      <c r="L38" s="43"/>
    </row>
    <row r="39" s="1" customFormat="1" ht="25.44" customHeight="1">
      <c r="B39" s="43"/>
      <c r="C39" s="155"/>
      <c r="D39" s="156" t="s">
        <v>49</v>
      </c>
      <c r="E39" s="157"/>
      <c r="F39" s="157"/>
      <c r="G39" s="158" t="s">
        <v>50</v>
      </c>
      <c r="H39" s="159" t="s">
        <v>51</v>
      </c>
      <c r="I39" s="160"/>
      <c r="J39" s="161">
        <f>SUM(J30:J37)</f>
        <v>0</v>
      </c>
      <c r="K39" s="162"/>
      <c r="L39" s="43"/>
    </row>
    <row r="40" s="1" customFormat="1" ht="14.4" customHeight="1">
      <c r="B40" s="43"/>
      <c r="I40" s="139"/>
      <c r="L40" s="43"/>
    </row>
    <row r="41" ht="14.4" customHeight="1">
      <c r="B41" s="20"/>
      <c r="L41" s="20"/>
    </row>
    <row r="42" ht="14.4" customHeight="1">
      <c r="B42" s="20"/>
      <c r="L42" s="20"/>
    </row>
    <row r="43" ht="14.4" customHeight="1">
      <c r="B43" s="20"/>
      <c r="L43" s="20"/>
    </row>
    <row r="44" ht="14.4" customHeight="1">
      <c r="B44" s="20"/>
      <c r="L44" s="20"/>
    </row>
    <row r="45" ht="14.4" customHeight="1">
      <c r="B45" s="20"/>
      <c r="L45" s="20"/>
    </row>
    <row r="46" ht="14.4" customHeight="1">
      <c r="B46" s="20"/>
      <c r="L46" s="20"/>
    </row>
    <row r="47" ht="14.4" customHeight="1">
      <c r="B47" s="20"/>
      <c r="L47" s="20"/>
    </row>
    <row r="48" ht="14.4" customHeight="1">
      <c r="B48" s="20"/>
      <c r="L48" s="20"/>
    </row>
    <row r="49" ht="14.4" customHeight="1">
      <c r="B49" s="20"/>
      <c r="L49" s="20"/>
    </row>
    <row r="50" s="1" customFormat="1" ht="14.4" customHeight="1">
      <c r="B50" s="43"/>
      <c r="D50" s="163" t="s">
        <v>52</v>
      </c>
      <c r="E50" s="164"/>
      <c r="F50" s="164"/>
      <c r="G50" s="163" t="s">
        <v>53</v>
      </c>
      <c r="H50" s="164"/>
      <c r="I50" s="165"/>
      <c r="J50" s="164"/>
      <c r="K50" s="164"/>
      <c r="L50" s="4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1" customFormat="1">
      <c r="B61" s="43"/>
      <c r="D61" s="166" t="s">
        <v>54</v>
      </c>
      <c r="E61" s="167"/>
      <c r="F61" s="168" t="s">
        <v>55</v>
      </c>
      <c r="G61" s="166" t="s">
        <v>54</v>
      </c>
      <c r="H61" s="167"/>
      <c r="I61" s="169"/>
      <c r="J61" s="170" t="s">
        <v>55</v>
      </c>
      <c r="K61" s="167"/>
      <c r="L61" s="43"/>
    </row>
    <row r="62">
      <c r="B62" s="20"/>
      <c r="L62" s="20"/>
    </row>
    <row r="63">
      <c r="B63" s="20"/>
      <c r="L63" s="20"/>
    </row>
    <row r="64">
      <c r="B64" s="20"/>
      <c r="L64" s="20"/>
    </row>
    <row r="65" s="1" customFormat="1">
      <c r="B65" s="43"/>
      <c r="D65" s="163" t="s">
        <v>56</v>
      </c>
      <c r="E65" s="164"/>
      <c r="F65" s="164"/>
      <c r="G65" s="163" t="s">
        <v>57</v>
      </c>
      <c r="H65" s="164"/>
      <c r="I65" s="165"/>
      <c r="J65" s="164"/>
      <c r="K65" s="164"/>
      <c r="L65" s="43"/>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1" customFormat="1">
      <c r="B76" s="43"/>
      <c r="D76" s="166" t="s">
        <v>54</v>
      </c>
      <c r="E76" s="167"/>
      <c r="F76" s="168" t="s">
        <v>55</v>
      </c>
      <c r="G76" s="166" t="s">
        <v>54</v>
      </c>
      <c r="H76" s="167"/>
      <c r="I76" s="169"/>
      <c r="J76" s="170" t="s">
        <v>55</v>
      </c>
      <c r="K76" s="167"/>
      <c r="L76" s="43"/>
    </row>
    <row r="77" s="1" customFormat="1" ht="14.4" customHeight="1">
      <c r="B77" s="171"/>
      <c r="C77" s="172"/>
      <c r="D77" s="172"/>
      <c r="E77" s="172"/>
      <c r="F77" s="172"/>
      <c r="G77" s="172"/>
      <c r="H77" s="172"/>
      <c r="I77" s="173"/>
      <c r="J77" s="172"/>
      <c r="K77" s="172"/>
      <c r="L77" s="43"/>
    </row>
    <row r="81" s="1" customFormat="1" ht="6.96" customHeight="1">
      <c r="B81" s="174"/>
      <c r="C81" s="175"/>
      <c r="D81" s="175"/>
      <c r="E81" s="175"/>
      <c r="F81" s="175"/>
      <c r="G81" s="175"/>
      <c r="H81" s="175"/>
      <c r="I81" s="176"/>
      <c r="J81" s="175"/>
      <c r="K81" s="175"/>
      <c r="L81" s="43"/>
    </row>
    <row r="82" s="1" customFormat="1" ht="24.96" customHeight="1">
      <c r="B82" s="38"/>
      <c r="C82" s="23" t="s">
        <v>115</v>
      </c>
      <c r="D82" s="39"/>
      <c r="E82" s="39"/>
      <c r="F82" s="39"/>
      <c r="G82" s="39"/>
      <c r="H82" s="39"/>
      <c r="I82" s="139"/>
      <c r="J82" s="39"/>
      <c r="K82" s="39"/>
      <c r="L82" s="43"/>
    </row>
    <row r="83" s="1" customFormat="1" ht="6.96" customHeight="1">
      <c r="B83" s="38"/>
      <c r="C83" s="39"/>
      <c r="D83" s="39"/>
      <c r="E83" s="39"/>
      <c r="F83" s="39"/>
      <c r="G83" s="39"/>
      <c r="H83" s="39"/>
      <c r="I83" s="139"/>
      <c r="J83" s="39"/>
      <c r="K83" s="39"/>
      <c r="L83" s="43"/>
    </row>
    <row r="84" s="1" customFormat="1" ht="12" customHeight="1">
      <c r="B84" s="38"/>
      <c r="C84" s="32" t="s">
        <v>16</v>
      </c>
      <c r="D84" s="39"/>
      <c r="E84" s="39"/>
      <c r="F84" s="39"/>
      <c r="G84" s="39"/>
      <c r="H84" s="39"/>
      <c r="I84" s="139"/>
      <c r="J84" s="39"/>
      <c r="K84" s="39"/>
      <c r="L84" s="43"/>
    </row>
    <row r="85" s="1" customFormat="1" ht="16.5" customHeight="1">
      <c r="B85" s="38"/>
      <c r="C85" s="39"/>
      <c r="D85" s="39"/>
      <c r="E85" s="177" t="str">
        <f>E7</f>
        <v>Oprava traťového úseku Česká Lípa – Jedlová v oblasti mokřadů říčky Šporka</v>
      </c>
      <c r="F85" s="32"/>
      <c r="G85" s="32"/>
      <c r="H85" s="32"/>
      <c r="I85" s="139"/>
      <c r="J85" s="39"/>
      <c r="K85" s="39"/>
      <c r="L85" s="43"/>
    </row>
    <row r="86" s="1" customFormat="1" ht="12" customHeight="1">
      <c r="B86" s="38"/>
      <c r="C86" s="32" t="s">
        <v>112</v>
      </c>
      <c r="D86" s="39"/>
      <c r="E86" s="39"/>
      <c r="F86" s="39"/>
      <c r="G86" s="39"/>
      <c r="H86" s="39"/>
      <c r="I86" s="139"/>
      <c r="J86" s="39"/>
      <c r="K86" s="39"/>
      <c r="L86" s="43"/>
    </row>
    <row r="87" s="1" customFormat="1" ht="16.5" customHeight="1">
      <c r="B87" s="38"/>
      <c r="C87" s="39"/>
      <c r="D87" s="39"/>
      <c r="E87" s="71" t="str">
        <f>E9</f>
        <v>04.2 - Přeložka kabelů v úseku Česká Lípa - Nový Bor km 47,7 - 48,3 - TK, MK, HDPE - ÚOŽI</v>
      </c>
      <c r="F87" s="39"/>
      <c r="G87" s="39"/>
      <c r="H87" s="39"/>
      <c r="I87" s="139"/>
      <c r="J87" s="39"/>
      <c r="K87" s="39"/>
      <c r="L87" s="43"/>
    </row>
    <row r="88" s="1" customFormat="1" ht="6.96" customHeight="1">
      <c r="B88" s="38"/>
      <c r="C88" s="39"/>
      <c r="D88" s="39"/>
      <c r="E88" s="39"/>
      <c r="F88" s="39"/>
      <c r="G88" s="39"/>
      <c r="H88" s="39"/>
      <c r="I88" s="139"/>
      <c r="J88" s="39"/>
      <c r="K88" s="39"/>
      <c r="L88" s="43"/>
    </row>
    <row r="89" s="1" customFormat="1" ht="12" customHeight="1">
      <c r="B89" s="38"/>
      <c r="C89" s="32" t="s">
        <v>20</v>
      </c>
      <c r="D89" s="39"/>
      <c r="E89" s="39"/>
      <c r="F89" s="27" t="str">
        <f>F12</f>
        <v xml:space="preserve"> </v>
      </c>
      <c r="G89" s="39"/>
      <c r="H89" s="39"/>
      <c r="I89" s="142" t="s">
        <v>22</v>
      </c>
      <c r="J89" s="74" t="str">
        <f>IF(J12="","",J12)</f>
        <v>29. 3. 2019</v>
      </c>
      <c r="K89" s="39"/>
      <c r="L89" s="43"/>
    </row>
    <row r="90" s="1" customFormat="1" ht="6.96" customHeight="1">
      <c r="B90" s="38"/>
      <c r="C90" s="39"/>
      <c r="D90" s="39"/>
      <c r="E90" s="39"/>
      <c r="F90" s="39"/>
      <c r="G90" s="39"/>
      <c r="H90" s="39"/>
      <c r="I90" s="139"/>
      <c r="J90" s="39"/>
      <c r="K90" s="39"/>
      <c r="L90" s="43"/>
    </row>
    <row r="91" s="1" customFormat="1" ht="27.9" customHeight="1">
      <c r="B91" s="38"/>
      <c r="C91" s="32" t="s">
        <v>24</v>
      </c>
      <c r="D91" s="39"/>
      <c r="E91" s="39"/>
      <c r="F91" s="27" t="str">
        <f>E15</f>
        <v>SŽDC, s.o.</v>
      </c>
      <c r="G91" s="39"/>
      <c r="H91" s="39"/>
      <c r="I91" s="142" t="s">
        <v>32</v>
      </c>
      <c r="J91" s="36" t="str">
        <f>E21</f>
        <v>SG Geotechnika a.s.</v>
      </c>
      <c r="K91" s="39"/>
      <c r="L91" s="43"/>
    </row>
    <row r="92" s="1" customFormat="1" ht="27.9" customHeight="1">
      <c r="B92" s="38"/>
      <c r="C92" s="32" t="s">
        <v>30</v>
      </c>
      <c r="D92" s="39"/>
      <c r="E92" s="39"/>
      <c r="F92" s="27" t="str">
        <f>IF(E18="","",E18)</f>
        <v>Vyplň údaj</v>
      </c>
      <c r="G92" s="39"/>
      <c r="H92" s="39"/>
      <c r="I92" s="142" t="s">
        <v>37</v>
      </c>
      <c r="J92" s="36" t="str">
        <f>E24</f>
        <v>SG Geotechnika a.s.</v>
      </c>
      <c r="K92" s="39"/>
      <c r="L92" s="43"/>
    </row>
    <row r="93" s="1" customFormat="1" ht="10.32" customHeight="1">
      <c r="B93" s="38"/>
      <c r="C93" s="39"/>
      <c r="D93" s="39"/>
      <c r="E93" s="39"/>
      <c r="F93" s="39"/>
      <c r="G93" s="39"/>
      <c r="H93" s="39"/>
      <c r="I93" s="139"/>
      <c r="J93" s="39"/>
      <c r="K93" s="39"/>
      <c r="L93" s="43"/>
    </row>
    <row r="94" s="1" customFormat="1" ht="29.28" customHeight="1">
      <c r="B94" s="38"/>
      <c r="C94" s="178" t="s">
        <v>116</v>
      </c>
      <c r="D94" s="179"/>
      <c r="E94" s="179"/>
      <c r="F94" s="179"/>
      <c r="G94" s="179"/>
      <c r="H94" s="179"/>
      <c r="I94" s="180"/>
      <c r="J94" s="181" t="s">
        <v>117</v>
      </c>
      <c r="K94" s="179"/>
      <c r="L94" s="43"/>
    </row>
    <row r="95" s="1" customFormat="1" ht="10.32" customHeight="1">
      <c r="B95" s="38"/>
      <c r="C95" s="39"/>
      <c r="D95" s="39"/>
      <c r="E95" s="39"/>
      <c r="F95" s="39"/>
      <c r="G95" s="39"/>
      <c r="H95" s="39"/>
      <c r="I95" s="139"/>
      <c r="J95" s="39"/>
      <c r="K95" s="39"/>
      <c r="L95" s="43"/>
    </row>
    <row r="96" s="1" customFormat="1" ht="22.8" customHeight="1">
      <c r="B96" s="38"/>
      <c r="C96" s="182" t="s">
        <v>118</v>
      </c>
      <c r="D96" s="39"/>
      <c r="E96" s="39"/>
      <c r="F96" s="39"/>
      <c r="G96" s="39"/>
      <c r="H96" s="39"/>
      <c r="I96" s="139"/>
      <c r="J96" s="105">
        <f>J117</f>
        <v>0</v>
      </c>
      <c r="K96" s="39"/>
      <c r="L96" s="43"/>
      <c r="AU96" s="17" t="s">
        <v>119</v>
      </c>
    </row>
    <row r="97" s="8" customFormat="1" ht="24.96" customHeight="1">
      <c r="B97" s="183"/>
      <c r="C97" s="184"/>
      <c r="D97" s="185" t="s">
        <v>122</v>
      </c>
      <c r="E97" s="186"/>
      <c r="F97" s="186"/>
      <c r="G97" s="186"/>
      <c r="H97" s="186"/>
      <c r="I97" s="187"/>
      <c r="J97" s="188">
        <f>J118</f>
        <v>0</v>
      </c>
      <c r="K97" s="184"/>
      <c r="L97" s="189"/>
    </row>
    <row r="98" s="1" customFormat="1" ht="21.84" customHeight="1">
      <c r="B98" s="38"/>
      <c r="C98" s="39"/>
      <c r="D98" s="39"/>
      <c r="E98" s="39"/>
      <c r="F98" s="39"/>
      <c r="G98" s="39"/>
      <c r="H98" s="39"/>
      <c r="I98" s="139"/>
      <c r="J98" s="39"/>
      <c r="K98" s="39"/>
      <c r="L98" s="43"/>
    </row>
    <row r="99" s="1" customFormat="1" ht="6.96" customHeight="1">
      <c r="B99" s="61"/>
      <c r="C99" s="62"/>
      <c r="D99" s="62"/>
      <c r="E99" s="62"/>
      <c r="F99" s="62"/>
      <c r="G99" s="62"/>
      <c r="H99" s="62"/>
      <c r="I99" s="173"/>
      <c r="J99" s="62"/>
      <c r="K99" s="62"/>
      <c r="L99" s="43"/>
    </row>
    <row r="103" s="1" customFormat="1" ht="6.96" customHeight="1">
      <c r="B103" s="63"/>
      <c r="C103" s="64"/>
      <c r="D103" s="64"/>
      <c r="E103" s="64"/>
      <c r="F103" s="64"/>
      <c r="G103" s="64"/>
      <c r="H103" s="64"/>
      <c r="I103" s="176"/>
      <c r="J103" s="64"/>
      <c r="K103" s="64"/>
      <c r="L103" s="43"/>
    </row>
    <row r="104" s="1" customFormat="1" ht="24.96" customHeight="1">
      <c r="B104" s="38"/>
      <c r="C104" s="23" t="s">
        <v>123</v>
      </c>
      <c r="D104" s="39"/>
      <c r="E104" s="39"/>
      <c r="F104" s="39"/>
      <c r="G104" s="39"/>
      <c r="H104" s="39"/>
      <c r="I104" s="139"/>
      <c r="J104" s="39"/>
      <c r="K104" s="39"/>
      <c r="L104" s="43"/>
    </row>
    <row r="105" s="1" customFormat="1" ht="6.96" customHeight="1">
      <c r="B105" s="38"/>
      <c r="C105" s="39"/>
      <c r="D105" s="39"/>
      <c r="E105" s="39"/>
      <c r="F105" s="39"/>
      <c r="G105" s="39"/>
      <c r="H105" s="39"/>
      <c r="I105" s="139"/>
      <c r="J105" s="39"/>
      <c r="K105" s="39"/>
      <c r="L105" s="43"/>
    </row>
    <row r="106" s="1" customFormat="1" ht="12" customHeight="1">
      <c r="B106" s="38"/>
      <c r="C106" s="32" t="s">
        <v>16</v>
      </c>
      <c r="D106" s="39"/>
      <c r="E106" s="39"/>
      <c r="F106" s="39"/>
      <c r="G106" s="39"/>
      <c r="H106" s="39"/>
      <c r="I106" s="139"/>
      <c r="J106" s="39"/>
      <c r="K106" s="39"/>
      <c r="L106" s="43"/>
    </row>
    <row r="107" s="1" customFormat="1" ht="16.5" customHeight="1">
      <c r="B107" s="38"/>
      <c r="C107" s="39"/>
      <c r="D107" s="39"/>
      <c r="E107" s="177" t="str">
        <f>E7</f>
        <v>Oprava traťového úseku Česká Lípa – Jedlová v oblasti mokřadů říčky Šporka</v>
      </c>
      <c r="F107" s="32"/>
      <c r="G107" s="32"/>
      <c r="H107" s="32"/>
      <c r="I107" s="139"/>
      <c r="J107" s="39"/>
      <c r="K107" s="39"/>
      <c r="L107" s="43"/>
    </row>
    <row r="108" s="1" customFormat="1" ht="12" customHeight="1">
      <c r="B108" s="38"/>
      <c r="C108" s="32" t="s">
        <v>112</v>
      </c>
      <c r="D108" s="39"/>
      <c r="E108" s="39"/>
      <c r="F108" s="39"/>
      <c r="G108" s="39"/>
      <c r="H108" s="39"/>
      <c r="I108" s="139"/>
      <c r="J108" s="39"/>
      <c r="K108" s="39"/>
      <c r="L108" s="43"/>
    </row>
    <row r="109" s="1" customFormat="1" ht="16.5" customHeight="1">
      <c r="B109" s="38"/>
      <c r="C109" s="39"/>
      <c r="D109" s="39"/>
      <c r="E109" s="71" t="str">
        <f>E9</f>
        <v>04.2 - Přeložka kabelů v úseku Česká Lípa - Nový Bor km 47,7 - 48,3 - TK, MK, HDPE - ÚOŽI</v>
      </c>
      <c r="F109" s="39"/>
      <c r="G109" s="39"/>
      <c r="H109" s="39"/>
      <c r="I109" s="139"/>
      <c r="J109" s="39"/>
      <c r="K109" s="39"/>
      <c r="L109" s="43"/>
    </row>
    <row r="110" s="1" customFormat="1" ht="6.96" customHeight="1">
      <c r="B110" s="38"/>
      <c r="C110" s="39"/>
      <c r="D110" s="39"/>
      <c r="E110" s="39"/>
      <c r="F110" s="39"/>
      <c r="G110" s="39"/>
      <c r="H110" s="39"/>
      <c r="I110" s="139"/>
      <c r="J110" s="39"/>
      <c r="K110" s="39"/>
      <c r="L110" s="43"/>
    </row>
    <row r="111" s="1" customFormat="1" ht="12" customHeight="1">
      <c r="B111" s="38"/>
      <c r="C111" s="32" t="s">
        <v>20</v>
      </c>
      <c r="D111" s="39"/>
      <c r="E111" s="39"/>
      <c r="F111" s="27" t="str">
        <f>F12</f>
        <v xml:space="preserve"> </v>
      </c>
      <c r="G111" s="39"/>
      <c r="H111" s="39"/>
      <c r="I111" s="142" t="s">
        <v>22</v>
      </c>
      <c r="J111" s="74" t="str">
        <f>IF(J12="","",J12)</f>
        <v>29. 3. 2019</v>
      </c>
      <c r="K111" s="39"/>
      <c r="L111" s="43"/>
    </row>
    <row r="112" s="1" customFormat="1" ht="6.96" customHeight="1">
      <c r="B112" s="38"/>
      <c r="C112" s="39"/>
      <c r="D112" s="39"/>
      <c r="E112" s="39"/>
      <c r="F112" s="39"/>
      <c r="G112" s="39"/>
      <c r="H112" s="39"/>
      <c r="I112" s="139"/>
      <c r="J112" s="39"/>
      <c r="K112" s="39"/>
      <c r="L112" s="43"/>
    </row>
    <row r="113" s="1" customFormat="1" ht="27.9" customHeight="1">
      <c r="B113" s="38"/>
      <c r="C113" s="32" t="s">
        <v>24</v>
      </c>
      <c r="D113" s="39"/>
      <c r="E113" s="39"/>
      <c r="F113" s="27" t="str">
        <f>E15</f>
        <v>SŽDC, s.o.</v>
      </c>
      <c r="G113" s="39"/>
      <c r="H113" s="39"/>
      <c r="I113" s="142" t="s">
        <v>32</v>
      </c>
      <c r="J113" s="36" t="str">
        <f>E21</f>
        <v>SG Geotechnika a.s.</v>
      </c>
      <c r="K113" s="39"/>
      <c r="L113" s="43"/>
    </row>
    <row r="114" s="1" customFormat="1" ht="27.9" customHeight="1">
      <c r="B114" s="38"/>
      <c r="C114" s="32" t="s">
        <v>30</v>
      </c>
      <c r="D114" s="39"/>
      <c r="E114" s="39"/>
      <c r="F114" s="27" t="str">
        <f>IF(E18="","",E18)</f>
        <v>Vyplň údaj</v>
      </c>
      <c r="G114" s="39"/>
      <c r="H114" s="39"/>
      <c r="I114" s="142" t="s">
        <v>37</v>
      </c>
      <c r="J114" s="36" t="str">
        <f>E24</f>
        <v>SG Geotechnika a.s.</v>
      </c>
      <c r="K114" s="39"/>
      <c r="L114" s="43"/>
    </row>
    <row r="115" s="1" customFormat="1" ht="10.32" customHeight="1">
      <c r="B115" s="38"/>
      <c r="C115" s="39"/>
      <c r="D115" s="39"/>
      <c r="E115" s="39"/>
      <c r="F115" s="39"/>
      <c r="G115" s="39"/>
      <c r="H115" s="39"/>
      <c r="I115" s="139"/>
      <c r="J115" s="39"/>
      <c r="K115" s="39"/>
      <c r="L115" s="43"/>
    </row>
    <row r="116" s="10" customFormat="1" ht="29.28" customHeight="1">
      <c r="B116" s="197"/>
      <c r="C116" s="198" t="s">
        <v>124</v>
      </c>
      <c r="D116" s="199" t="s">
        <v>64</v>
      </c>
      <c r="E116" s="199" t="s">
        <v>60</v>
      </c>
      <c r="F116" s="199" t="s">
        <v>61</v>
      </c>
      <c r="G116" s="199" t="s">
        <v>125</v>
      </c>
      <c r="H116" s="199" t="s">
        <v>126</v>
      </c>
      <c r="I116" s="200" t="s">
        <v>127</v>
      </c>
      <c r="J116" s="199" t="s">
        <v>117</v>
      </c>
      <c r="K116" s="201" t="s">
        <v>128</v>
      </c>
      <c r="L116" s="202"/>
      <c r="M116" s="95" t="s">
        <v>1</v>
      </c>
      <c r="N116" s="96" t="s">
        <v>43</v>
      </c>
      <c r="O116" s="96" t="s">
        <v>129</v>
      </c>
      <c r="P116" s="96" t="s">
        <v>130</v>
      </c>
      <c r="Q116" s="96" t="s">
        <v>131</v>
      </c>
      <c r="R116" s="96" t="s">
        <v>132</v>
      </c>
      <c r="S116" s="96" t="s">
        <v>133</v>
      </c>
      <c r="T116" s="97" t="s">
        <v>134</v>
      </c>
    </row>
    <row r="117" s="1" customFormat="1" ht="22.8" customHeight="1">
      <c r="B117" s="38"/>
      <c r="C117" s="102" t="s">
        <v>135</v>
      </c>
      <c r="D117" s="39"/>
      <c r="E117" s="39"/>
      <c r="F117" s="39"/>
      <c r="G117" s="39"/>
      <c r="H117" s="39"/>
      <c r="I117" s="139"/>
      <c r="J117" s="203">
        <f>BK117</f>
        <v>0</v>
      </c>
      <c r="K117" s="39"/>
      <c r="L117" s="43"/>
      <c r="M117" s="98"/>
      <c r="N117" s="99"/>
      <c r="O117" s="99"/>
      <c r="P117" s="204">
        <f>P118</f>
        <v>0</v>
      </c>
      <c r="Q117" s="99"/>
      <c r="R117" s="204">
        <f>R118</f>
        <v>0</v>
      </c>
      <c r="S117" s="99"/>
      <c r="T117" s="205">
        <f>T118</f>
        <v>0</v>
      </c>
      <c r="AT117" s="17" t="s">
        <v>78</v>
      </c>
      <c r="AU117" s="17" t="s">
        <v>119</v>
      </c>
      <c r="BK117" s="206">
        <f>BK118</f>
        <v>0</v>
      </c>
    </row>
    <row r="118" s="11" customFormat="1" ht="25.92" customHeight="1">
      <c r="B118" s="207"/>
      <c r="C118" s="208"/>
      <c r="D118" s="209" t="s">
        <v>78</v>
      </c>
      <c r="E118" s="210" t="s">
        <v>269</v>
      </c>
      <c r="F118" s="210" t="s">
        <v>270</v>
      </c>
      <c r="G118" s="208"/>
      <c r="H118" s="208"/>
      <c r="I118" s="211"/>
      <c r="J118" s="212">
        <f>BK118</f>
        <v>0</v>
      </c>
      <c r="K118" s="208"/>
      <c r="L118" s="213"/>
      <c r="M118" s="214"/>
      <c r="N118" s="215"/>
      <c r="O118" s="215"/>
      <c r="P118" s="216">
        <f>SUM(P119:P144)</f>
        <v>0</v>
      </c>
      <c r="Q118" s="215"/>
      <c r="R118" s="216">
        <f>SUM(R119:R144)</f>
        <v>0</v>
      </c>
      <c r="S118" s="215"/>
      <c r="T118" s="217">
        <f>SUM(T119:T144)</f>
        <v>0</v>
      </c>
      <c r="AR118" s="218" t="s">
        <v>147</v>
      </c>
      <c r="AT118" s="219" t="s">
        <v>78</v>
      </c>
      <c r="AU118" s="219" t="s">
        <v>79</v>
      </c>
      <c r="AY118" s="218" t="s">
        <v>138</v>
      </c>
      <c r="BK118" s="220">
        <f>SUM(BK119:BK144)</f>
        <v>0</v>
      </c>
    </row>
    <row r="119" s="1" customFormat="1" ht="24" customHeight="1">
      <c r="B119" s="38"/>
      <c r="C119" s="272" t="s">
        <v>87</v>
      </c>
      <c r="D119" s="272" t="s">
        <v>182</v>
      </c>
      <c r="E119" s="273" t="s">
        <v>549</v>
      </c>
      <c r="F119" s="274" t="s">
        <v>550</v>
      </c>
      <c r="G119" s="275" t="s">
        <v>238</v>
      </c>
      <c r="H119" s="276">
        <v>105</v>
      </c>
      <c r="I119" s="277"/>
      <c r="J119" s="278">
        <f>ROUND(I119*H119,2)</f>
        <v>0</v>
      </c>
      <c r="K119" s="274" t="s">
        <v>1</v>
      </c>
      <c r="L119" s="43"/>
      <c r="M119" s="279" t="s">
        <v>1</v>
      </c>
      <c r="N119" s="280" t="s">
        <v>44</v>
      </c>
      <c r="O119" s="86"/>
      <c r="P119" s="233">
        <f>O119*H119</f>
        <v>0</v>
      </c>
      <c r="Q119" s="233">
        <v>0</v>
      </c>
      <c r="R119" s="233">
        <f>Q119*H119</f>
        <v>0</v>
      </c>
      <c r="S119" s="233">
        <v>0</v>
      </c>
      <c r="T119" s="234">
        <f>S119*H119</f>
        <v>0</v>
      </c>
      <c r="AR119" s="235" t="s">
        <v>273</v>
      </c>
      <c r="AT119" s="235" t="s">
        <v>182</v>
      </c>
      <c r="AU119" s="235" t="s">
        <v>87</v>
      </c>
      <c r="AY119" s="17" t="s">
        <v>138</v>
      </c>
      <c r="BE119" s="236">
        <f>IF(N119="základní",J119,0)</f>
        <v>0</v>
      </c>
      <c r="BF119" s="236">
        <f>IF(N119="snížená",J119,0)</f>
        <v>0</v>
      </c>
      <c r="BG119" s="236">
        <f>IF(N119="zákl. přenesená",J119,0)</f>
        <v>0</v>
      </c>
      <c r="BH119" s="236">
        <f>IF(N119="sníž. přenesená",J119,0)</f>
        <v>0</v>
      </c>
      <c r="BI119" s="236">
        <f>IF(N119="nulová",J119,0)</f>
        <v>0</v>
      </c>
      <c r="BJ119" s="17" t="s">
        <v>87</v>
      </c>
      <c r="BK119" s="236">
        <f>ROUND(I119*H119,2)</f>
        <v>0</v>
      </c>
      <c r="BL119" s="17" t="s">
        <v>273</v>
      </c>
      <c r="BM119" s="235" t="s">
        <v>89</v>
      </c>
    </row>
    <row r="120" s="1" customFormat="1" ht="24" customHeight="1">
      <c r="B120" s="38"/>
      <c r="C120" s="223" t="s">
        <v>89</v>
      </c>
      <c r="D120" s="223" t="s">
        <v>141</v>
      </c>
      <c r="E120" s="224" t="s">
        <v>551</v>
      </c>
      <c r="F120" s="225" t="s">
        <v>552</v>
      </c>
      <c r="G120" s="226" t="s">
        <v>238</v>
      </c>
      <c r="H120" s="227">
        <v>70</v>
      </c>
      <c r="I120" s="228"/>
      <c r="J120" s="229">
        <f>ROUND(I120*H120,2)</f>
        <v>0</v>
      </c>
      <c r="K120" s="225" t="s">
        <v>1</v>
      </c>
      <c r="L120" s="230"/>
      <c r="M120" s="231" t="s">
        <v>1</v>
      </c>
      <c r="N120" s="232" t="s">
        <v>44</v>
      </c>
      <c r="O120" s="86"/>
      <c r="P120" s="233">
        <f>O120*H120</f>
        <v>0</v>
      </c>
      <c r="Q120" s="233">
        <v>0</v>
      </c>
      <c r="R120" s="233">
        <f>Q120*H120</f>
        <v>0</v>
      </c>
      <c r="S120" s="233">
        <v>0</v>
      </c>
      <c r="T120" s="234">
        <f>S120*H120</f>
        <v>0</v>
      </c>
      <c r="AR120" s="235" t="s">
        <v>273</v>
      </c>
      <c r="AT120" s="235" t="s">
        <v>141</v>
      </c>
      <c r="AU120" s="235" t="s">
        <v>87</v>
      </c>
      <c r="AY120" s="17" t="s">
        <v>138</v>
      </c>
      <c r="BE120" s="236">
        <f>IF(N120="základní",J120,0)</f>
        <v>0</v>
      </c>
      <c r="BF120" s="236">
        <f>IF(N120="snížená",J120,0)</f>
        <v>0</v>
      </c>
      <c r="BG120" s="236">
        <f>IF(N120="zákl. přenesená",J120,0)</f>
        <v>0</v>
      </c>
      <c r="BH120" s="236">
        <f>IF(N120="sníž. přenesená",J120,0)</f>
        <v>0</v>
      </c>
      <c r="BI120" s="236">
        <f>IF(N120="nulová",J120,0)</f>
        <v>0</v>
      </c>
      <c r="BJ120" s="17" t="s">
        <v>87</v>
      </c>
      <c r="BK120" s="236">
        <f>ROUND(I120*H120,2)</f>
        <v>0</v>
      </c>
      <c r="BL120" s="17" t="s">
        <v>273</v>
      </c>
      <c r="BM120" s="235" t="s">
        <v>147</v>
      </c>
    </row>
    <row r="121" s="1" customFormat="1" ht="24" customHeight="1">
      <c r="B121" s="38"/>
      <c r="C121" s="223" t="s">
        <v>156</v>
      </c>
      <c r="D121" s="223" t="s">
        <v>141</v>
      </c>
      <c r="E121" s="224" t="s">
        <v>553</v>
      </c>
      <c r="F121" s="225" t="s">
        <v>554</v>
      </c>
      <c r="G121" s="226" t="s">
        <v>238</v>
      </c>
      <c r="H121" s="227">
        <v>35</v>
      </c>
      <c r="I121" s="228"/>
      <c r="J121" s="229">
        <f>ROUND(I121*H121,2)</f>
        <v>0</v>
      </c>
      <c r="K121" s="225" t="s">
        <v>1</v>
      </c>
      <c r="L121" s="230"/>
      <c r="M121" s="231" t="s">
        <v>1</v>
      </c>
      <c r="N121" s="232" t="s">
        <v>44</v>
      </c>
      <c r="O121" s="86"/>
      <c r="P121" s="233">
        <f>O121*H121</f>
        <v>0</v>
      </c>
      <c r="Q121" s="233">
        <v>0</v>
      </c>
      <c r="R121" s="233">
        <f>Q121*H121</f>
        <v>0</v>
      </c>
      <c r="S121" s="233">
        <v>0</v>
      </c>
      <c r="T121" s="234">
        <f>S121*H121</f>
        <v>0</v>
      </c>
      <c r="AR121" s="235" t="s">
        <v>273</v>
      </c>
      <c r="AT121" s="235" t="s">
        <v>141</v>
      </c>
      <c r="AU121" s="235" t="s">
        <v>87</v>
      </c>
      <c r="AY121" s="17" t="s">
        <v>138</v>
      </c>
      <c r="BE121" s="236">
        <f>IF(N121="základní",J121,0)</f>
        <v>0</v>
      </c>
      <c r="BF121" s="236">
        <f>IF(N121="snížená",J121,0)</f>
        <v>0</v>
      </c>
      <c r="BG121" s="236">
        <f>IF(N121="zákl. přenesená",J121,0)</f>
        <v>0</v>
      </c>
      <c r="BH121" s="236">
        <f>IF(N121="sníž. přenesená",J121,0)</f>
        <v>0</v>
      </c>
      <c r="BI121" s="236">
        <f>IF(N121="nulová",J121,0)</f>
        <v>0</v>
      </c>
      <c r="BJ121" s="17" t="s">
        <v>87</v>
      </c>
      <c r="BK121" s="236">
        <f>ROUND(I121*H121,2)</f>
        <v>0</v>
      </c>
      <c r="BL121" s="17" t="s">
        <v>273</v>
      </c>
      <c r="BM121" s="235" t="s">
        <v>160</v>
      </c>
    </row>
    <row r="122" s="1" customFormat="1" ht="24" customHeight="1">
      <c r="B122" s="38"/>
      <c r="C122" s="223" t="s">
        <v>147</v>
      </c>
      <c r="D122" s="223" t="s">
        <v>141</v>
      </c>
      <c r="E122" s="224" t="s">
        <v>555</v>
      </c>
      <c r="F122" s="225" t="s">
        <v>556</v>
      </c>
      <c r="G122" s="226" t="s">
        <v>238</v>
      </c>
      <c r="H122" s="227">
        <v>35</v>
      </c>
      <c r="I122" s="228"/>
      <c r="J122" s="229">
        <f>ROUND(I122*H122,2)</f>
        <v>0</v>
      </c>
      <c r="K122" s="225" t="s">
        <v>1</v>
      </c>
      <c r="L122" s="230"/>
      <c r="M122" s="231" t="s">
        <v>1</v>
      </c>
      <c r="N122" s="232" t="s">
        <v>44</v>
      </c>
      <c r="O122" s="86"/>
      <c r="P122" s="233">
        <f>O122*H122</f>
        <v>0</v>
      </c>
      <c r="Q122" s="233">
        <v>0</v>
      </c>
      <c r="R122" s="233">
        <f>Q122*H122</f>
        <v>0</v>
      </c>
      <c r="S122" s="233">
        <v>0</v>
      </c>
      <c r="T122" s="234">
        <f>S122*H122</f>
        <v>0</v>
      </c>
      <c r="AR122" s="235" t="s">
        <v>273</v>
      </c>
      <c r="AT122" s="235" t="s">
        <v>141</v>
      </c>
      <c r="AU122" s="235" t="s">
        <v>87</v>
      </c>
      <c r="AY122" s="17" t="s">
        <v>138</v>
      </c>
      <c r="BE122" s="236">
        <f>IF(N122="základní",J122,0)</f>
        <v>0</v>
      </c>
      <c r="BF122" s="236">
        <f>IF(N122="snížená",J122,0)</f>
        <v>0</v>
      </c>
      <c r="BG122" s="236">
        <f>IF(N122="zákl. přenesená",J122,0)</f>
        <v>0</v>
      </c>
      <c r="BH122" s="236">
        <f>IF(N122="sníž. přenesená",J122,0)</f>
        <v>0</v>
      </c>
      <c r="BI122" s="236">
        <f>IF(N122="nulová",J122,0)</f>
        <v>0</v>
      </c>
      <c r="BJ122" s="17" t="s">
        <v>87</v>
      </c>
      <c r="BK122" s="236">
        <f>ROUND(I122*H122,2)</f>
        <v>0</v>
      </c>
      <c r="BL122" s="17" t="s">
        <v>273</v>
      </c>
      <c r="BM122" s="235" t="s">
        <v>146</v>
      </c>
    </row>
    <row r="123" s="1" customFormat="1" ht="24" customHeight="1">
      <c r="B123" s="38"/>
      <c r="C123" s="272" t="s">
        <v>188</v>
      </c>
      <c r="D123" s="272" t="s">
        <v>182</v>
      </c>
      <c r="E123" s="273" t="s">
        <v>557</v>
      </c>
      <c r="F123" s="274" t="s">
        <v>558</v>
      </c>
      <c r="G123" s="275" t="s">
        <v>238</v>
      </c>
      <c r="H123" s="276">
        <v>35</v>
      </c>
      <c r="I123" s="277"/>
      <c r="J123" s="278">
        <f>ROUND(I123*H123,2)</f>
        <v>0</v>
      </c>
      <c r="K123" s="274" t="s">
        <v>1</v>
      </c>
      <c r="L123" s="43"/>
      <c r="M123" s="279" t="s">
        <v>1</v>
      </c>
      <c r="N123" s="280" t="s">
        <v>44</v>
      </c>
      <c r="O123" s="86"/>
      <c r="P123" s="233">
        <f>O123*H123</f>
        <v>0</v>
      </c>
      <c r="Q123" s="233">
        <v>0</v>
      </c>
      <c r="R123" s="233">
        <f>Q123*H123</f>
        <v>0</v>
      </c>
      <c r="S123" s="233">
        <v>0</v>
      </c>
      <c r="T123" s="234">
        <f>S123*H123</f>
        <v>0</v>
      </c>
      <c r="AR123" s="235" t="s">
        <v>273</v>
      </c>
      <c r="AT123" s="235" t="s">
        <v>182</v>
      </c>
      <c r="AU123" s="235" t="s">
        <v>87</v>
      </c>
      <c r="AY123" s="17" t="s">
        <v>138</v>
      </c>
      <c r="BE123" s="236">
        <f>IF(N123="základní",J123,0)</f>
        <v>0</v>
      </c>
      <c r="BF123" s="236">
        <f>IF(N123="snížená",J123,0)</f>
        <v>0</v>
      </c>
      <c r="BG123" s="236">
        <f>IF(N123="zákl. přenesená",J123,0)</f>
        <v>0</v>
      </c>
      <c r="BH123" s="236">
        <f>IF(N123="sníž. přenesená",J123,0)</f>
        <v>0</v>
      </c>
      <c r="BI123" s="236">
        <f>IF(N123="nulová",J123,0)</f>
        <v>0</v>
      </c>
      <c r="BJ123" s="17" t="s">
        <v>87</v>
      </c>
      <c r="BK123" s="236">
        <f>ROUND(I123*H123,2)</f>
        <v>0</v>
      </c>
      <c r="BL123" s="17" t="s">
        <v>273</v>
      </c>
      <c r="BM123" s="235" t="s">
        <v>171</v>
      </c>
    </row>
    <row r="124" s="1" customFormat="1" ht="24" customHeight="1">
      <c r="B124" s="38"/>
      <c r="C124" s="272" t="s">
        <v>139</v>
      </c>
      <c r="D124" s="272" t="s">
        <v>182</v>
      </c>
      <c r="E124" s="273" t="s">
        <v>559</v>
      </c>
      <c r="F124" s="274" t="s">
        <v>560</v>
      </c>
      <c r="G124" s="275" t="s">
        <v>170</v>
      </c>
      <c r="H124" s="276">
        <v>6</v>
      </c>
      <c r="I124" s="277"/>
      <c r="J124" s="278">
        <f>ROUND(I124*H124,2)</f>
        <v>0</v>
      </c>
      <c r="K124" s="274" t="s">
        <v>1</v>
      </c>
      <c r="L124" s="43"/>
      <c r="M124" s="279" t="s">
        <v>1</v>
      </c>
      <c r="N124" s="280" t="s">
        <v>44</v>
      </c>
      <c r="O124" s="86"/>
      <c r="P124" s="233">
        <f>O124*H124</f>
        <v>0</v>
      </c>
      <c r="Q124" s="233">
        <v>0</v>
      </c>
      <c r="R124" s="233">
        <f>Q124*H124</f>
        <v>0</v>
      </c>
      <c r="S124" s="233">
        <v>0</v>
      </c>
      <c r="T124" s="234">
        <f>S124*H124</f>
        <v>0</v>
      </c>
      <c r="AR124" s="235" t="s">
        <v>273</v>
      </c>
      <c r="AT124" s="235" t="s">
        <v>182</v>
      </c>
      <c r="AU124" s="235" t="s">
        <v>87</v>
      </c>
      <c r="AY124" s="17" t="s">
        <v>138</v>
      </c>
      <c r="BE124" s="236">
        <f>IF(N124="základní",J124,0)</f>
        <v>0</v>
      </c>
      <c r="BF124" s="236">
        <f>IF(N124="snížená",J124,0)</f>
        <v>0</v>
      </c>
      <c r="BG124" s="236">
        <f>IF(N124="zákl. přenesená",J124,0)</f>
        <v>0</v>
      </c>
      <c r="BH124" s="236">
        <f>IF(N124="sníž. přenesená",J124,0)</f>
        <v>0</v>
      </c>
      <c r="BI124" s="236">
        <f>IF(N124="nulová",J124,0)</f>
        <v>0</v>
      </c>
      <c r="BJ124" s="17" t="s">
        <v>87</v>
      </c>
      <c r="BK124" s="236">
        <f>ROUND(I124*H124,2)</f>
        <v>0</v>
      </c>
      <c r="BL124" s="17" t="s">
        <v>273</v>
      </c>
      <c r="BM124" s="235" t="s">
        <v>177</v>
      </c>
    </row>
    <row r="125" s="1" customFormat="1" ht="24" customHeight="1">
      <c r="B125" s="38"/>
      <c r="C125" s="223" t="s">
        <v>160</v>
      </c>
      <c r="D125" s="223" t="s">
        <v>141</v>
      </c>
      <c r="E125" s="224" t="s">
        <v>544</v>
      </c>
      <c r="F125" s="225" t="s">
        <v>545</v>
      </c>
      <c r="G125" s="226" t="s">
        <v>170</v>
      </c>
      <c r="H125" s="227">
        <v>6</v>
      </c>
      <c r="I125" s="228"/>
      <c r="J125" s="229">
        <f>ROUND(I125*H125,2)</f>
        <v>0</v>
      </c>
      <c r="K125" s="225" t="s">
        <v>1</v>
      </c>
      <c r="L125" s="230"/>
      <c r="M125" s="231" t="s">
        <v>1</v>
      </c>
      <c r="N125" s="232" t="s">
        <v>44</v>
      </c>
      <c r="O125" s="86"/>
      <c r="P125" s="233">
        <f>O125*H125</f>
        <v>0</v>
      </c>
      <c r="Q125" s="233">
        <v>0</v>
      </c>
      <c r="R125" s="233">
        <f>Q125*H125</f>
        <v>0</v>
      </c>
      <c r="S125" s="233">
        <v>0</v>
      </c>
      <c r="T125" s="234">
        <f>S125*H125</f>
        <v>0</v>
      </c>
      <c r="AR125" s="235" t="s">
        <v>273</v>
      </c>
      <c r="AT125" s="235" t="s">
        <v>141</v>
      </c>
      <c r="AU125" s="235" t="s">
        <v>87</v>
      </c>
      <c r="AY125" s="17" t="s">
        <v>138</v>
      </c>
      <c r="BE125" s="236">
        <f>IF(N125="základní",J125,0)</f>
        <v>0</v>
      </c>
      <c r="BF125" s="236">
        <f>IF(N125="snížená",J125,0)</f>
        <v>0</v>
      </c>
      <c r="BG125" s="236">
        <f>IF(N125="zákl. přenesená",J125,0)</f>
        <v>0</v>
      </c>
      <c r="BH125" s="236">
        <f>IF(N125="sníž. přenesená",J125,0)</f>
        <v>0</v>
      </c>
      <c r="BI125" s="236">
        <f>IF(N125="nulová",J125,0)</f>
        <v>0</v>
      </c>
      <c r="BJ125" s="17" t="s">
        <v>87</v>
      </c>
      <c r="BK125" s="236">
        <f>ROUND(I125*H125,2)</f>
        <v>0</v>
      </c>
      <c r="BL125" s="17" t="s">
        <v>273</v>
      </c>
      <c r="BM125" s="235" t="s">
        <v>181</v>
      </c>
    </row>
    <row r="126" s="1" customFormat="1" ht="24" customHeight="1">
      <c r="B126" s="38"/>
      <c r="C126" s="272" t="s">
        <v>178</v>
      </c>
      <c r="D126" s="272" t="s">
        <v>182</v>
      </c>
      <c r="E126" s="273" t="s">
        <v>561</v>
      </c>
      <c r="F126" s="274" t="s">
        <v>562</v>
      </c>
      <c r="G126" s="275" t="s">
        <v>170</v>
      </c>
      <c r="H126" s="276">
        <v>2</v>
      </c>
      <c r="I126" s="277"/>
      <c r="J126" s="278">
        <f>ROUND(I126*H126,2)</f>
        <v>0</v>
      </c>
      <c r="K126" s="274" t="s">
        <v>1</v>
      </c>
      <c r="L126" s="43"/>
      <c r="M126" s="279" t="s">
        <v>1</v>
      </c>
      <c r="N126" s="280" t="s">
        <v>44</v>
      </c>
      <c r="O126" s="86"/>
      <c r="P126" s="233">
        <f>O126*H126</f>
        <v>0</v>
      </c>
      <c r="Q126" s="233">
        <v>0</v>
      </c>
      <c r="R126" s="233">
        <f>Q126*H126</f>
        <v>0</v>
      </c>
      <c r="S126" s="233">
        <v>0</v>
      </c>
      <c r="T126" s="234">
        <f>S126*H126</f>
        <v>0</v>
      </c>
      <c r="AR126" s="235" t="s">
        <v>273</v>
      </c>
      <c r="AT126" s="235" t="s">
        <v>182</v>
      </c>
      <c r="AU126" s="235" t="s">
        <v>87</v>
      </c>
      <c r="AY126" s="17" t="s">
        <v>138</v>
      </c>
      <c r="BE126" s="236">
        <f>IF(N126="základní",J126,0)</f>
        <v>0</v>
      </c>
      <c r="BF126" s="236">
        <f>IF(N126="snížená",J126,0)</f>
        <v>0</v>
      </c>
      <c r="BG126" s="236">
        <f>IF(N126="zákl. přenesená",J126,0)</f>
        <v>0</v>
      </c>
      <c r="BH126" s="236">
        <f>IF(N126="sníž. přenesená",J126,0)</f>
        <v>0</v>
      </c>
      <c r="BI126" s="236">
        <f>IF(N126="nulová",J126,0)</f>
        <v>0</v>
      </c>
      <c r="BJ126" s="17" t="s">
        <v>87</v>
      </c>
      <c r="BK126" s="236">
        <f>ROUND(I126*H126,2)</f>
        <v>0</v>
      </c>
      <c r="BL126" s="17" t="s">
        <v>273</v>
      </c>
      <c r="BM126" s="235" t="s">
        <v>185</v>
      </c>
    </row>
    <row r="127" s="1" customFormat="1" ht="24" customHeight="1">
      <c r="B127" s="38"/>
      <c r="C127" s="223" t="s">
        <v>146</v>
      </c>
      <c r="D127" s="223" t="s">
        <v>141</v>
      </c>
      <c r="E127" s="224" t="s">
        <v>563</v>
      </c>
      <c r="F127" s="225" t="s">
        <v>564</v>
      </c>
      <c r="G127" s="226" t="s">
        <v>170</v>
      </c>
      <c r="H127" s="227">
        <v>2</v>
      </c>
      <c r="I127" s="228"/>
      <c r="J127" s="229">
        <f>ROUND(I127*H127,2)</f>
        <v>0</v>
      </c>
      <c r="K127" s="225" t="s">
        <v>1</v>
      </c>
      <c r="L127" s="230"/>
      <c r="M127" s="231" t="s">
        <v>1</v>
      </c>
      <c r="N127" s="232" t="s">
        <v>44</v>
      </c>
      <c r="O127" s="86"/>
      <c r="P127" s="233">
        <f>O127*H127</f>
        <v>0</v>
      </c>
      <c r="Q127" s="233">
        <v>0</v>
      </c>
      <c r="R127" s="233">
        <f>Q127*H127</f>
        <v>0</v>
      </c>
      <c r="S127" s="233">
        <v>0</v>
      </c>
      <c r="T127" s="234">
        <f>S127*H127</f>
        <v>0</v>
      </c>
      <c r="AR127" s="235" t="s">
        <v>273</v>
      </c>
      <c r="AT127" s="235" t="s">
        <v>141</v>
      </c>
      <c r="AU127" s="235" t="s">
        <v>87</v>
      </c>
      <c r="AY127" s="17" t="s">
        <v>138</v>
      </c>
      <c r="BE127" s="236">
        <f>IF(N127="základní",J127,0)</f>
        <v>0</v>
      </c>
      <c r="BF127" s="236">
        <f>IF(N127="snížená",J127,0)</f>
        <v>0</v>
      </c>
      <c r="BG127" s="236">
        <f>IF(N127="zákl. přenesená",J127,0)</f>
        <v>0</v>
      </c>
      <c r="BH127" s="236">
        <f>IF(N127="sníž. přenesená",J127,0)</f>
        <v>0</v>
      </c>
      <c r="BI127" s="236">
        <f>IF(N127="nulová",J127,0)</f>
        <v>0</v>
      </c>
      <c r="BJ127" s="17" t="s">
        <v>87</v>
      </c>
      <c r="BK127" s="236">
        <f>ROUND(I127*H127,2)</f>
        <v>0</v>
      </c>
      <c r="BL127" s="17" t="s">
        <v>273</v>
      </c>
      <c r="BM127" s="235" t="s">
        <v>191</v>
      </c>
    </row>
    <row r="128" s="1" customFormat="1" ht="16.5" customHeight="1">
      <c r="B128" s="38"/>
      <c r="C128" s="272" t="s">
        <v>171</v>
      </c>
      <c r="D128" s="272" t="s">
        <v>182</v>
      </c>
      <c r="E128" s="273" t="s">
        <v>546</v>
      </c>
      <c r="F128" s="274" t="s">
        <v>547</v>
      </c>
      <c r="G128" s="275" t="s">
        <v>238</v>
      </c>
      <c r="H128" s="276">
        <v>3110</v>
      </c>
      <c r="I128" s="277"/>
      <c r="J128" s="278">
        <f>ROUND(I128*H128,2)</f>
        <v>0</v>
      </c>
      <c r="K128" s="274" t="s">
        <v>1</v>
      </c>
      <c r="L128" s="43"/>
      <c r="M128" s="279" t="s">
        <v>1</v>
      </c>
      <c r="N128" s="280" t="s">
        <v>44</v>
      </c>
      <c r="O128" s="86"/>
      <c r="P128" s="233">
        <f>O128*H128</f>
        <v>0</v>
      </c>
      <c r="Q128" s="233">
        <v>0</v>
      </c>
      <c r="R128" s="233">
        <f>Q128*H128</f>
        <v>0</v>
      </c>
      <c r="S128" s="233">
        <v>0</v>
      </c>
      <c r="T128" s="234">
        <f>S128*H128</f>
        <v>0</v>
      </c>
      <c r="AR128" s="235" t="s">
        <v>273</v>
      </c>
      <c r="AT128" s="235" t="s">
        <v>182</v>
      </c>
      <c r="AU128" s="235" t="s">
        <v>87</v>
      </c>
      <c r="AY128" s="17" t="s">
        <v>138</v>
      </c>
      <c r="BE128" s="236">
        <f>IF(N128="základní",J128,0)</f>
        <v>0</v>
      </c>
      <c r="BF128" s="236">
        <f>IF(N128="snížená",J128,0)</f>
        <v>0</v>
      </c>
      <c r="BG128" s="236">
        <f>IF(N128="zákl. přenesená",J128,0)</f>
        <v>0</v>
      </c>
      <c r="BH128" s="236">
        <f>IF(N128="sníž. přenesená",J128,0)</f>
        <v>0</v>
      </c>
      <c r="BI128" s="236">
        <f>IF(N128="nulová",J128,0)</f>
        <v>0</v>
      </c>
      <c r="BJ128" s="17" t="s">
        <v>87</v>
      </c>
      <c r="BK128" s="236">
        <f>ROUND(I128*H128,2)</f>
        <v>0</v>
      </c>
      <c r="BL128" s="17" t="s">
        <v>273</v>
      </c>
      <c r="BM128" s="235" t="s">
        <v>195</v>
      </c>
    </row>
    <row r="129" s="12" customFormat="1">
      <c r="B129" s="237"/>
      <c r="C129" s="238"/>
      <c r="D129" s="239" t="s">
        <v>148</v>
      </c>
      <c r="E129" s="240" t="s">
        <v>1</v>
      </c>
      <c r="F129" s="241" t="s">
        <v>565</v>
      </c>
      <c r="G129" s="238"/>
      <c r="H129" s="240" t="s">
        <v>1</v>
      </c>
      <c r="I129" s="242"/>
      <c r="J129" s="238"/>
      <c r="K129" s="238"/>
      <c r="L129" s="243"/>
      <c r="M129" s="244"/>
      <c r="N129" s="245"/>
      <c r="O129" s="245"/>
      <c r="P129" s="245"/>
      <c r="Q129" s="245"/>
      <c r="R129" s="245"/>
      <c r="S129" s="245"/>
      <c r="T129" s="246"/>
      <c r="AT129" s="247" t="s">
        <v>148</v>
      </c>
      <c r="AU129" s="247" t="s">
        <v>87</v>
      </c>
      <c r="AV129" s="12" t="s">
        <v>87</v>
      </c>
      <c r="AW129" s="12" t="s">
        <v>36</v>
      </c>
      <c r="AX129" s="12" t="s">
        <v>79</v>
      </c>
      <c r="AY129" s="247" t="s">
        <v>138</v>
      </c>
    </row>
    <row r="130" s="13" customFormat="1">
      <c r="B130" s="248"/>
      <c r="C130" s="249"/>
      <c r="D130" s="239" t="s">
        <v>148</v>
      </c>
      <c r="E130" s="250" t="s">
        <v>1</v>
      </c>
      <c r="F130" s="251" t="s">
        <v>566</v>
      </c>
      <c r="G130" s="249"/>
      <c r="H130" s="252">
        <v>495</v>
      </c>
      <c r="I130" s="253"/>
      <c r="J130" s="249"/>
      <c r="K130" s="249"/>
      <c r="L130" s="254"/>
      <c r="M130" s="255"/>
      <c r="N130" s="256"/>
      <c r="O130" s="256"/>
      <c r="P130" s="256"/>
      <c r="Q130" s="256"/>
      <c r="R130" s="256"/>
      <c r="S130" s="256"/>
      <c r="T130" s="257"/>
      <c r="AT130" s="258" t="s">
        <v>148</v>
      </c>
      <c r="AU130" s="258" t="s">
        <v>87</v>
      </c>
      <c r="AV130" s="13" t="s">
        <v>89</v>
      </c>
      <c r="AW130" s="13" t="s">
        <v>36</v>
      </c>
      <c r="AX130" s="13" t="s">
        <v>79</v>
      </c>
      <c r="AY130" s="258" t="s">
        <v>138</v>
      </c>
    </row>
    <row r="131" s="12" customFormat="1">
      <c r="B131" s="237"/>
      <c r="C131" s="238"/>
      <c r="D131" s="239" t="s">
        <v>148</v>
      </c>
      <c r="E131" s="240" t="s">
        <v>1</v>
      </c>
      <c r="F131" s="241" t="s">
        <v>567</v>
      </c>
      <c r="G131" s="238"/>
      <c r="H131" s="240" t="s">
        <v>1</v>
      </c>
      <c r="I131" s="242"/>
      <c r="J131" s="238"/>
      <c r="K131" s="238"/>
      <c r="L131" s="243"/>
      <c r="M131" s="244"/>
      <c r="N131" s="245"/>
      <c r="O131" s="245"/>
      <c r="P131" s="245"/>
      <c r="Q131" s="245"/>
      <c r="R131" s="245"/>
      <c r="S131" s="245"/>
      <c r="T131" s="246"/>
      <c r="AT131" s="247" t="s">
        <v>148</v>
      </c>
      <c r="AU131" s="247" t="s">
        <v>87</v>
      </c>
      <c r="AV131" s="12" t="s">
        <v>87</v>
      </c>
      <c r="AW131" s="12" t="s">
        <v>36</v>
      </c>
      <c r="AX131" s="12" t="s">
        <v>79</v>
      </c>
      <c r="AY131" s="247" t="s">
        <v>138</v>
      </c>
    </row>
    <row r="132" s="13" customFormat="1">
      <c r="B132" s="248"/>
      <c r="C132" s="249"/>
      <c r="D132" s="239" t="s">
        <v>148</v>
      </c>
      <c r="E132" s="250" t="s">
        <v>1</v>
      </c>
      <c r="F132" s="251" t="s">
        <v>566</v>
      </c>
      <c r="G132" s="249"/>
      <c r="H132" s="252">
        <v>495</v>
      </c>
      <c r="I132" s="253"/>
      <c r="J132" s="249"/>
      <c r="K132" s="249"/>
      <c r="L132" s="254"/>
      <c r="M132" s="255"/>
      <c r="N132" s="256"/>
      <c r="O132" s="256"/>
      <c r="P132" s="256"/>
      <c r="Q132" s="256"/>
      <c r="R132" s="256"/>
      <c r="S132" s="256"/>
      <c r="T132" s="257"/>
      <c r="AT132" s="258" t="s">
        <v>148</v>
      </c>
      <c r="AU132" s="258" t="s">
        <v>87</v>
      </c>
      <c r="AV132" s="13" t="s">
        <v>89</v>
      </c>
      <c r="AW132" s="13" t="s">
        <v>36</v>
      </c>
      <c r="AX132" s="13" t="s">
        <v>79</v>
      </c>
      <c r="AY132" s="258" t="s">
        <v>138</v>
      </c>
    </row>
    <row r="133" s="12" customFormat="1">
      <c r="B133" s="237"/>
      <c r="C133" s="238"/>
      <c r="D133" s="239" t="s">
        <v>148</v>
      </c>
      <c r="E133" s="240" t="s">
        <v>1</v>
      </c>
      <c r="F133" s="241" t="s">
        <v>568</v>
      </c>
      <c r="G133" s="238"/>
      <c r="H133" s="240" t="s">
        <v>1</v>
      </c>
      <c r="I133" s="242"/>
      <c r="J133" s="238"/>
      <c r="K133" s="238"/>
      <c r="L133" s="243"/>
      <c r="M133" s="244"/>
      <c r="N133" s="245"/>
      <c r="O133" s="245"/>
      <c r="P133" s="245"/>
      <c r="Q133" s="245"/>
      <c r="R133" s="245"/>
      <c r="S133" s="245"/>
      <c r="T133" s="246"/>
      <c r="AT133" s="247" t="s">
        <v>148</v>
      </c>
      <c r="AU133" s="247" t="s">
        <v>87</v>
      </c>
      <c r="AV133" s="12" t="s">
        <v>87</v>
      </c>
      <c r="AW133" s="12" t="s">
        <v>36</v>
      </c>
      <c r="AX133" s="12" t="s">
        <v>79</v>
      </c>
      <c r="AY133" s="247" t="s">
        <v>138</v>
      </c>
    </row>
    <row r="134" s="13" customFormat="1">
      <c r="B134" s="248"/>
      <c r="C134" s="249"/>
      <c r="D134" s="239" t="s">
        <v>148</v>
      </c>
      <c r="E134" s="250" t="s">
        <v>1</v>
      </c>
      <c r="F134" s="251" t="s">
        <v>566</v>
      </c>
      <c r="G134" s="249"/>
      <c r="H134" s="252">
        <v>495</v>
      </c>
      <c r="I134" s="253"/>
      <c r="J134" s="249"/>
      <c r="K134" s="249"/>
      <c r="L134" s="254"/>
      <c r="M134" s="255"/>
      <c r="N134" s="256"/>
      <c r="O134" s="256"/>
      <c r="P134" s="256"/>
      <c r="Q134" s="256"/>
      <c r="R134" s="256"/>
      <c r="S134" s="256"/>
      <c r="T134" s="257"/>
      <c r="AT134" s="258" t="s">
        <v>148</v>
      </c>
      <c r="AU134" s="258" t="s">
        <v>87</v>
      </c>
      <c r="AV134" s="13" t="s">
        <v>89</v>
      </c>
      <c r="AW134" s="13" t="s">
        <v>36</v>
      </c>
      <c r="AX134" s="13" t="s">
        <v>79</v>
      </c>
      <c r="AY134" s="258" t="s">
        <v>138</v>
      </c>
    </row>
    <row r="135" s="12" customFormat="1">
      <c r="B135" s="237"/>
      <c r="C135" s="238"/>
      <c r="D135" s="239" t="s">
        <v>148</v>
      </c>
      <c r="E135" s="240" t="s">
        <v>1</v>
      </c>
      <c r="F135" s="241" t="s">
        <v>569</v>
      </c>
      <c r="G135" s="238"/>
      <c r="H135" s="240" t="s">
        <v>1</v>
      </c>
      <c r="I135" s="242"/>
      <c r="J135" s="238"/>
      <c r="K135" s="238"/>
      <c r="L135" s="243"/>
      <c r="M135" s="244"/>
      <c r="N135" s="245"/>
      <c r="O135" s="245"/>
      <c r="P135" s="245"/>
      <c r="Q135" s="245"/>
      <c r="R135" s="245"/>
      <c r="S135" s="245"/>
      <c r="T135" s="246"/>
      <c r="AT135" s="247" t="s">
        <v>148</v>
      </c>
      <c r="AU135" s="247" t="s">
        <v>87</v>
      </c>
      <c r="AV135" s="12" t="s">
        <v>87</v>
      </c>
      <c r="AW135" s="12" t="s">
        <v>36</v>
      </c>
      <c r="AX135" s="12" t="s">
        <v>79</v>
      </c>
      <c r="AY135" s="247" t="s">
        <v>138</v>
      </c>
    </row>
    <row r="136" s="13" customFormat="1">
      <c r="B136" s="248"/>
      <c r="C136" s="249"/>
      <c r="D136" s="239" t="s">
        <v>148</v>
      </c>
      <c r="E136" s="250" t="s">
        <v>1</v>
      </c>
      <c r="F136" s="251" t="s">
        <v>566</v>
      </c>
      <c r="G136" s="249"/>
      <c r="H136" s="252">
        <v>495</v>
      </c>
      <c r="I136" s="253"/>
      <c r="J136" s="249"/>
      <c r="K136" s="249"/>
      <c r="L136" s="254"/>
      <c r="M136" s="255"/>
      <c r="N136" s="256"/>
      <c r="O136" s="256"/>
      <c r="P136" s="256"/>
      <c r="Q136" s="256"/>
      <c r="R136" s="256"/>
      <c r="S136" s="256"/>
      <c r="T136" s="257"/>
      <c r="AT136" s="258" t="s">
        <v>148</v>
      </c>
      <c r="AU136" s="258" t="s">
        <v>87</v>
      </c>
      <c r="AV136" s="13" t="s">
        <v>89</v>
      </c>
      <c r="AW136" s="13" t="s">
        <v>36</v>
      </c>
      <c r="AX136" s="13" t="s">
        <v>79</v>
      </c>
      <c r="AY136" s="258" t="s">
        <v>138</v>
      </c>
    </row>
    <row r="137" s="12" customFormat="1">
      <c r="B137" s="237"/>
      <c r="C137" s="238"/>
      <c r="D137" s="239" t="s">
        <v>148</v>
      </c>
      <c r="E137" s="240" t="s">
        <v>1</v>
      </c>
      <c r="F137" s="241" t="s">
        <v>570</v>
      </c>
      <c r="G137" s="238"/>
      <c r="H137" s="240" t="s">
        <v>1</v>
      </c>
      <c r="I137" s="242"/>
      <c r="J137" s="238"/>
      <c r="K137" s="238"/>
      <c r="L137" s="243"/>
      <c r="M137" s="244"/>
      <c r="N137" s="245"/>
      <c r="O137" s="245"/>
      <c r="P137" s="245"/>
      <c r="Q137" s="245"/>
      <c r="R137" s="245"/>
      <c r="S137" s="245"/>
      <c r="T137" s="246"/>
      <c r="AT137" s="247" t="s">
        <v>148</v>
      </c>
      <c r="AU137" s="247" t="s">
        <v>87</v>
      </c>
      <c r="AV137" s="12" t="s">
        <v>87</v>
      </c>
      <c r="AW137" s="12" t="s">
        <v>36</v>
      </c>
      <c r="AX137" s="12" t="s">
        <v>79</v>
      </c>
      <c r="AY137" s="247" t="s">
        <v>138</v>
      </c>
    </row>
    <row r="138" s="13" customFormat="1">
      <c r="B138" s="248"/>
      <c r="C138" s="249"/>
      <c r="D138" s="239" t="s">
        <v>148</v>
      </c>
      <c r="E138" s="250" t="s">
        <v>1</v>
      </c>
      <c r="F138" s="251" t="s">
        <v>566</v>
      </c>
      <c r="G138" s="249"/>
      <c r="H138" s="252">
        <v>495</v>
      </c>
      <c r="I138" s="253"/>
      <c r="J138" s="249"/>
      <c r="K138" s="249"/>
      <c r="L138" s="254"/>
      <c r="M138" s="255"/>
      <c r="N138" s="256"/>
      <c r="O138" s="256"/>
      <c r="P138" s="256"/>
      <c r="Q138" s="256"/>
      <c r="R138" s="256"/>
      <c r="S138" s="256"/>
      <c r="T138" s="257"/>
      <c r="AT138" s="258" t="s">
        <v>148</v>
      </c>
      <c r="AU138" s="258" t="s">
        <v>87</v>
      </c>
      <c r="AV138" s="13" t="s">
        <v>89</v>
      </c>
      <c r="AW138" s="13" t="s">
        <v>36</v>
      </c>
      <c r="AX138" s="13" t="s">
        <v>79</v>
      </c>
      <c r="AY138" s="258" t="s">
        <v>138</v>
      </c>
    </row>
    <row r="139" s="12" customFormat="1">
      <c r="B139" s="237"/>
      <c r="C139" s="238"/>
      <c r="D139" s="239" t="s">
        <v>148</v>
      </c>
      <c r="E139" s="240" t="s">
        <v>1</v>
      </c>
      <c r="F139" s="241" t="s">
        <v>571</v>
      </c>
      <c r="G139" s="238"/>
      <c r="H139" s="240" t="s">
        <v>1</v>
      </c>
      <c r="I139" s="242"/>
      <c r="J139" s="238"/>
      <c r="K139" s="238"/>
      <c r="L139" s="243"/>
      <c r="M139" s="244"/>
      <c r="N139" s="245"/>
      <c r="O139" s="245"/>
      <c r="P139" s="245"/>
      <c r="Q139" s="245"/>
      <c r="R139" s="245"/>
      <c r="S139" s="245"/>
      <c r="T139" s="246"/>
      <c r="AT139" s="247" t="s">
        <v>148</v>
      </c>
      <c r="AU139" s="247" t="s">
        <v>87</v>
      </c>
      <c r="AV139" s="12" t="s">
        <v>87</v>
      </c>
      <c r="AW139" s="12" t="s">
        <v>36</v>
      </c>
      <c r="AX139" s="12" t="s">
        <v>79</v>
      </c>
      <c r="AY139" s="247" t="s">
        <v>138</v>
      </c>
    </row>
    <row r="140" s="13" customFormat="1">
      <c r="B140" s="248"/>
      <c r="C140" s="249"/>
      <c r="D140" s="239" t="s">
        <v>148</v>
      </c>
      <c r="E140" s="250" t="s">
        <v>1</v>
      </c>
      <c r="F140" s="251" t="s">
        <v>566</v>
      </c>
      <c r="G140" s="249"/>
      <c r="H140" s="252">
        <v>495</v>
      </c>
      <c r="I140" s="253"/>
      <c r="J140" s="249"/>
      <c r="K140" s="249"/>
      <c r="L140" s="254"/>
      <c r="M140" s="255"/>
      <c r="N140" s="256"/>
      <c r="O140" s="256"/>
      <c r="P140" s="256"/>
      <c r="Q140" s="256"/>
      <c r="R140" s="256"/>
      <c r="S140" s="256"/>
      <c r="T140" s="257"/>
      <c r="AT140" s="258" t="s">
        <v>148</v>
      </c>
      <c r="AU140" s="258" t="s">
        <v>87</v>
      </c>
      <c r="AV140" s="13" t="s">
        <v>89</v>
      </c>
      <c r="AW140" s="13" t="s">
        <v>36</v>
      </c>
      <c r="AX140" s="13" t="s">
        <v>79</v>
      </c>
      <c r="AY140" s="258" t="s">
        <v>138</v>
      </c>
    </row>
    <row r="141" s="12" customFormat="1">
      <c r="B141" s="237"/>
      <c r="C141" s="238"/>
      <c r="D141" s="239" t="s">
        <v>148</v>
      </c>
      <c r="E141" s="240" t="s">
        <v>1</v>
      </c>
      <c r="F141" s="241" t="s">
        <v>572</v>
      </c>
      <c r="G141" s="238"/>
      <c r="H141" s="240" t="s">
        <v>1</v>
      </c>
      <c r="I141" s="242"/>
      <c r="J141" s="238"/>
      <c r="K141" s="238"/>
      <c r="L141" s="243"/>
      <c r="M141" s="244"/>
      <c r="N141" s="245"/>
      <c r="O141" s="245"/>
      <c r="P141" s="245"/>
      <c r="Q141" s="245"/>
      <c r="R141" s="245"/>
      <c r="S141" s="245"/>
      <c r="T141" s="246"/>
      <c r="AT141" s="247" t="s">
        <v>148</v>
      </c>
      <c r="AU141" s="247" t="s">
        <v>87</v>
      </c>
      <c r="AV141" s="12" t="s">
        <v>87</v>
      </c>
      <c r="AW141" s="12" t="s">
        <v>36</v>
      </c>
      <c r="AX141" s="12" t="s">
        <v>79</v>
      </c>
      <c r="AY141" s="247" t="s">
        <v>138</v>
      </c>
    </row>
    <row r="142" s="13" customFormat="1">
      <c r="B142" s="248"/>
      <c r="C142" s="249"/>
      <c r="D142" s="239" t="s">
        <v>148</v>
      </c>
      <c r="E142" s="250" t="s">
        <v>1</v>
      </c>
      <c r="F142" s="251" t="s">
        <v>573</v>
      </c>
      <c r="G142" s="249"/>
      <c r="H142" s="252">
        <v>140</v>
      </c>
      <c r="I142" s="253"/>
      <c r="J142" s="249"/>
      <c r="K142" s="249"/>
      <c r="L142" s="254"/>
      <c r="M142" s="255"/>
      <c r="N142" s="256"/>
      <c r="O142" s="256"/>
      <c r="P142" s="256"/>
      <c r="Q142" s="256"/>
      <c r="R142" s="256"/>
      <c r="S142" s="256"/>
      <c r="T142" s="257"/>
      <c r="AT142" s="258" t="s">
        <v>148</v>
      </c>
      <c r="AU142" s="258" t="s">
        <v>87</v>
      </c>
      <c r="AV142" s="13" t="s">
        <v>89</v>
      </c>
      <c r="AW142" s="13" t="s">
        <v>36</v>
      </c>
      <c r="AX142" s="13" t="s">
        <v>79</v>
      </c>
      <c r="AY142" s="258" t="s">
        <v>138</v>
      </c>
    </row>
    <row r="143" s="14" customFormat="1">
      <c r="B143" s="259"/>
      <c r="C143" s="260"/>
      <c r="D143" s="239" t="s">
        <v>148</v>
      </c>
      <c r="E143" s="261" t="s">
        <v>1</v>
      </c>
      <c r="F143" s="262" t="s">
        <v>151</v>
      </c>
      <c r="G143" s="260"/>
      <c r="H143" s="263">
        <v>3110</v>
      </c>
      <c r="I143" s="264"/>
      <c r="J143" s="260"/>
      <c r="K143" s="260"/>
      <c r="L143" s="265"/>
      <c r="M143" s="266"/>
      <c r="N143" s="267"/>
      <c r="O143" s="267"/>
      <c r="P143" s="267"/>
      <c r="Q143" s="267"/>
      <c r="R143" s="267"/>
      <c r="S143" s="267"/>
      <c r="T143" s="268"/>
      <c r="AT143" s="269" t="s">
        <v>148</v>
      </c>
      <c r="AU143" s="269" t="s">
        <v>87</v>
      </c>
      <c r="AV143" s="14" t="s">
        <v>147</v>
      </c>
      <c r="AW143" s="14" t="s">
        <v>36</v>
      </c>
      <c r="AX143" s="14" t="s">
        <v>87</v>
      </c>
      <c r="AY143" s="269" t="s">
        <v>138</v>
      </c>
    </row>
    <row r="144" s="1" customFormat="1" ht="16.5" customHeight="1">
      <c r="B144" s="38"/>
      <c r="C144" s="272" t="s">
        <v>200</v>
      </c>
      <c r="D144" s="272" t="s">
        <v>182</v>
      </c>
      <c r="E144" s="273" t="s">
        <v>574</v>
      </c>
      <c r="F144" s="274" t="s">
        <v>575</v>
      </c>
      <c r="G144" s="275" t="s">
        <v>238</v>
      </c>
      <c r="H144" s="276">
        <v>990</v>
      </c>
      <c r="I144" s="277"/>
      <c r="J144" s="278">
        <f>ROUND(I144*H144,2)</f>
        <v>0</v>
      </c>
      <c r="K144" s="274" t="s">
        <v>1</v>
      </c>
      <c r="L144" s="43"/>
      <c r="M144" s="298" t="s">
        <v>1</v>
      </c>
      <c r="N144" s="299" t="s">
        <v>44</v>
      </c>
      <c r="O144" s="296"/>
      <c r="P144" s="300">
        <f>O144*H144</f>
        <v>0</v>
      </c>
      <c r="Q144" s="300">
        <v>0</v>
      </c>
      <c r="R144" s="300">
        <f>Q144*H144</f>
        <v>0</v>
      </c>
      <c r="S144" s="300">
        <v>0</v>
      </c>
      <c r="T144" s="301">
        <f>S144*H144</f>
        <v>0</v>
      </c>
      <c r="AR144" s="235" t="s">
        <v>273</v>
      </c>
      <c r="AT144" s="235" t="s">
        <v>182</v>
      </c>
      <c r="AU144" s="235" t="s">
        <v>87</v>
      </c>
      <c r="AY144" s="17" t="s">
        <v>138</v>
      </c>
      <c r="BE144" s="236">
        <f>IF(N144="základní",J144,0)</f>
        <v>0</v>
      </c>
      <c r="BF144" s="236">
        <f>IF(N144="snížená",J144,0)</f>
        <v>0</v>
      </c>
      <c r="BG144" s="236">
        <f>IF(N144="zákl. přenesená",J144,0)</f>
        <v>0</v>
      </c>
      <c r="BH144" s="236">
        <f>IF(N144="sníž. přenesená",J144,0)</f>
        <v>0</v>
      </c>
      <c r="BI144" s="236">
        <f>IF(N144="nulová",J144,0)</f>
        <v>0</v>
      </c>
      <c r="BJ144" s="17" t="s">
        <v>87</v>
      </c>
      <c r="BK144" s="236">
        <f>ROUND(I144*H144,2)</f>
        <v>0</v>
      </c>
      <c r="BL144" s="17" t="s">
        <v>273</v>
      </c>
      <c r="BM144" s="235" t="s">
        <v>203</v>
      </c>
    </row>
    <row r="145" s="1" customFormat="1" ht="6.96" customHeight="1">
      <c r="B145" s="61"/>
      <c r="C145" s="62"/>
      <c r="D145" s="62"/>
      <c r="E145" s="62"/>
      <c r="F145" s="62"/>
      <c r="G145" s="62"/>
      <c r="H145" s="62"/>
      <c r="I145" s="173"/>
      <c r="J145" s="62"/>
      <c r="K145" s="62"/>
      <c r="L145" s="43"/>
    </row>
  </sheetData>
  <sheetProtection sheet="1" autoFilter="0" formatColumns="0" formatRows="0" objects="1" scenarios="1" spinCount="100000" saltValue="qcdJpoNTDqj9PpiKjUvKXYOI+BPpf0K4iFmbGxkt6MxRI/iVi8jyxQ/JbTluSGYS4hDbU81JA4Ic8lmN6P03tg==" hashValue="n2NjSY/C7D4+7P4a+DGXLuC8msSyKLevWFn1yt5kxS197V+qy+pQPuSDDHDOGwUk9EUyKod6W25vNs8k3bm8vQ==" algorithmName="SHA-512" password="CC35"/>
  <autoFilter ref="C116:K144"/>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3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104</v>
      </c>
    </row>
    <row r="3" ht="6.96" customHeight="1">
      <c r="B3" s="132"/>
      <c r="C3" s="133"/>
      <c r="D3" s="133"/>
      <c r="E3" s="133"/>
      <c r="F3" s="133"/>
      <c r="G3" s="133"/>
      <c r="H3" s="133"/>
      <c r="I3" s="134"/>
      <c r="J3" s="133"/>
      <c r="K3" s="133"/>
      <c r="L3" s="20"/>
      <c r="AT3" s="17" t="s">
        <v>89</v>
      </c>
    </row>
    <row r="4" ht="24.96" customHeight="1">
      <c r="B4" s="20"/>
      <c r="D4" s="135" t="s">
        <v>111</v>
      </c>
      <c r="L4" s="20"/>
      <c r="M4" s="136" t="s">
        <v>10</v>
      </c>
      <c r="AT4" s="17" t="s">
        <v>4</v>
      </c>
    </row>
    <row r="5" ht="6.96" customHeight="1">
      <c r="B5" s="20"/>
      <c r="L5" s="20"/>
    </row>
    <row r="6" ht="12" customHeight="1">
      <c r="B6" s="20"/>
      <c r="D6" s="137" t="s">
        <v>16</v>
      </c>
      <c r="L6" s="20"/>
    </row>
    <row r="7" ht="16.5" customHeight="1">
      <c r="B7" s="20"/>
      <c r="E7" s="138" t="str">
        <f>'Rekapitulace zakázky'!K6</f>
        <v>Oprava traťového úseku Česká Lípa – Jedlová v oblasti mokřadů říčky Šporka</v>
      </c>
      <c r="F7" s="137"/>
      <c r="G7" s="137"/>
      <c r="H7" s="137"/>
      <c r="L7" s="20"/>
    </row>
    <row r="8" s="1" customFormat="1" ht="12" customHeight="1">
      <c r="B8" s="43"/>
      <c r="D8" s="137" t="s">
        <v>112</v>
      </c>
      <c r="I8" s="139"/>
      <c r="L8" s="43"/>
    </row>
    <row r="9" s="1" customFormat="1" ht="36.96" customHeight="1">
      <c r="B9" s="43"/>
      <c r="E9" s="140" t="s">
        <v>576</v>
      </c>
      <c r="F9" s="1"/>
      <c r="G9" s="1"/>
      <c r="H9" s="1"/>
      <c r="I9" s="139"/>
      <c r="L9" s="43"/>
    </row>
    <row r="10" s="1" customFormat="1">
      <c r="B10" s="43"/>
      <c r="I10" s="139"/>
      <c r="L10" s="43"/>
    </row>
    <row r="11" s="1" customFormat="1" ht="12" customHeight="1">
      <c r="B11" s="43"/>
      <c r="D11" s="137" t="s">
        <v>18</v>
      </c>
      <c r="F11" s="141" t="s">
        <v>1</v>
      </c>
      <c r="I11" s="142" t="s">
        <v>19</v>
      </c>
      <c r="J11" s="141" t="s">
        <v>1</v>
      </c>
      <c r="L11" s="43"/>
    </row>
    <row r="12" s="1" customFormat="1" ht="12" customHeight="1">
      <c r="B12" s="43"/>
      <c r="D12" s="137" t="s">
        <v>20</v>
      </c>
      <c r="F12" s="141" t="s">
        <v>114</v>
      </c>
      <c r="I12" s="142" t="s">
        <v>22</v>
      </c>
      <c r="J12" s="143" t="str">
        <f>'Rekapitulace zakázky'!AN8</f>
        <v>29. 3. 2019</v>
      </c>
      <c r="L12" s="43"/>
    </row>
    <row r="13" s="1" customFormat="1" ht="10.8" customHeight="1">
      <c r="B13" s="43"/>
      <c r="I13" s="139"/>
      <c r="L13" s="43"/>
    </row>
    <row r="14" s="1" customFormat="1" ht="12" customHeight="1">
      <c r="B14" s="43"/>
      <c r="D14" s="137" t="s">
        <v>24</v>
      </c>
      <c r="I14" s="142" t="s">
        <v>25</v>
      </c>
      <c r="J14" s="141" t="str">
        <f>IF('Rekapitulace zakázky'!AN10="","",'Rekapitulace zakázky'!AN10)</f>
        <v>70994234</v>
      </c>
      <c r="L14" s="43"/>
    </row>
    <row r="15" s="1" customFormat="1" ht="18" customHeight="1">
      <c r="B15" s="43"/>
      <c r="E15" s="141" t="str">
        <f>IF('Rekapitulace zakázky'!E11="","",'Rekapitulace zakázky'!E11)</f>
        <v>SŽDC, s.o.</v>
      </c>
      <c r="I15" s="142" t="s">
        <v>28</v>
      </c>
      <c r="J15" s="141" t="str">
        <f>IF('Rekapitulace zakázky'!AN11="","",'Rekapitulace zakázky'!AN11)</f>
        <v>CZ70994234</v>
      </c>
      <c r="L15" s="43"/>
    </row>
    <row r="16" s="1" customFormat="1" ht="6.96" customHeight="1">
      <c r="B16" s="43"/>
      <c r="I16" s="139"/>
      <c r="L16" s="43"/>
    </row>
    <row r="17" s="1" customFormat="1" ht="12" customHeight="1">
      <c r="B17" s="43"/>
      <c r="D17" s="137" t="s">
        <v>30</v>
      </c>
      <c r="I17" s="142" t="s">
        <v>25</v>
      </c>
      <c r="J17" s="33" t="str">
        <f>'Rekapitulace zakázky'!AN13</f>
        <v>Vyplň údaj</v>
      </c>
      <c r="L17" s="43"/>
    </row>
    <row r="18" s="1" customFormat="1" ht="18" customHeight="1">
      <c r="B18" s="43"/>
      <c r="E18" s="33" t="str">
        <f>'Rekapitulace zakázky'!E14</f>
        <v>Vyplň údaj</v>
      </c>
      <c r="F18" s="141"/>
      <c r="G18" s="141"/>
      <c r="H18" s="141"/>
      <c r="I18" s="142" t="s">
        <v>28</v>
      </c>
      <c r="J18" s="33" t="str">
        <f>'Rekapitulace zakázky'!AN14</f>
        <v>Vyplň údaj</v>
      </c>
      <c r="L18" s="43"/>
    </row>
    <row r="19" s="1" customFormat="1" ht="6.96" customHeight="1">
      <c r="B19" s="43"/>
      <c r="I19" s="139"/>
      <c r="L19" s="43"/>
    </row>
    <row r="20" s="1" customFormat="1" ht="12" customHeight="1">
      <c r="B20" s="43"/>
      <c r="D20" s="137" t="s">
        <v>32</v>
      </c>
      <c r="I20" s="142" t="s">
        <v>25</v>
      </c>
      <c r="J20" s="141" t="str">
        <f>IF('Rekapitulace zakázky'!AN16="","",'Rekapitulace zakázky'!AN16)</f>
        <v>41192168</v>
      </c>
      <c r="L20" s="43"/>
    </row>
    <row r="21" s="1" customFormat="1" ht="18" customHeight="1">
      <c r="B21" s="43"/>
      <c r="E21" s="141" t="str">
        <f>IF('Rekapitulace zakázky'!E17="","",'Rekapitulace zakázky'!E17)</f>
        <v>SG Geotechnika a.s.</v>
      </c>
      <c r="I21" s="142" t="s">
        <v>28</v>
      </c>
      <c r="J21" s="141" t="str">
        <f>IF('Rekapitulace zakázky'!AN17="","",'Rekapitulace zakázky'!AN17)</f>
        <v>CZ41192168</v>
      </c>
      <c r="L21" s="43"/>
    </row>
    <row r="22" s="1" customFormat="1" ht="6.96" customHeight="1">
      <c r="B22" s="43"/>
      <c r="I22" s="139"/>
      <c r="L22" s="43"/>
    </row>
    <row r="23" s="1" customFormat="1" ht="12" customHeight="1">
      <c r="B23" s="43"/>
      <c r="D23" s="137" t="s">
        <v>37</v>
      </c>
      <c r="I23" s="142" t="s">
        <v>25</v>
      </c>
      <c r="J23" s="141" t="str">
        <f>IF('Rekapitulace zakázky'!AN19="","",'Rekapitulace zakázky'!AN19)</f>
        <v>41192168</v>
      </c>
      <c r="L23" s="43"/>
    </row>
    <row r="24" s="1" customFormat="1" ht="18" customHeight="1">
      <c r="B24" s="43"/>
      <c r="E24" s="141" t="str">
        <f>IF('Rekapitulace zakázky'!E20="","",'Rekapitulace zakázky'!E20)</f>
        <v>SG Geotechnika a.s.</v>
      </c>
      <c r="I24" s="142" t="s">
        <v>28</v>
      </c>
      <c r="J24" s="141" t="str">
        <f>IF('Rekapitulace zakázky'!AN20="","",'Rekapitulace zakázky'!AN20)</f>
        <v>CZ41192168</v>
      </c>
      <c r="L24" s="43"/>
    </row>
    <row r="25" s="1" customFormat="1" ht="6.96" customHeight="1">
      <c r="B25" s="43"/>
      <c r="I25" s="139"/>
      <c r="L25" s="43"/>
    </row>
    <row r="26" s="1" customFormat="1" ht="12" customHeight="1">
      <c r="B26" s="43"/>
      <c r="D26" s="137" t="s">
        <v>38</v>
      </c>
      <c r="I26" s="139"/>
      <c r="L26" s="43"/>
    </row>
    <row r="27" s="7" customFormat="1" ht="16.5" customHeight="1">
      <c r="B27" s="144"/>
      <c r="E27" s="145" t="s">
        <v>1</v>
      </c>
      <c r="F27" s="145"/>
      <c r="G27" s="145"/>
      <c r="H27" s="145"/>
      <c r="I27" s="146"/>
      <c r="L27" s="144"/>
    </row>
    <row r="28" s="1" customFormat="1" ht="6.96" customHeight="1">
      <c r="B28" s="43"/>
      <c r="I28" s="139"/>
      <c r="L28" s="43"/>
    </row>
    <row r="29" s="1" customFormat="1" ht="6.96" customHeight="1">
      <c r="B29" s="43"/>
      <c r="D29" s="78"/>
      <c r="E29" s="78"/>
      <c r="F29" s="78"/>
      <c r="G29" s="78"/>
      <c r="H29" s="78"/>
      <c r="I29" s="147"/>
      <c r="J29" s="78"/>
      <c r="K29" s="78"/>
      <c r="L29" s="43"/>
    </row>
    <row r="30" s="1" customFormat="1" ht="25.44" customHeight="1">
      <c r="B30" s="43"/>
      <c r="D30" s="148" t="s">
        <v>39</v>
      </c>
      <c r="I30" s="139"/>
      <c r="J30" s="149">
        <f>ROUND(J117, 2)</f>
        <v>0</v>
      </c>
      <c r="L30" s="43"/>
    </row>
    <row r="31" s="1" customFormat="1" ht="6.96" customHeight="1">
      <c r="B31" s="43"/>
      <c r="D31" s="78"/>
      <c r="E31" s="78"/>
      <c r="F31" s="78"/>
      <c r="G31" s="78"/>
      <c r="H31" s="78"/>
      <c r="I31" s="147"/>
      <c r="J31" s="78"/>
      <c r="K31" s="78"/>
      <c r="L31" s="43"/>
    </row>
    <row r="32" s="1" customFormat="1" ht="14.4" customHeight="1">
      <c r="B32" s="43"/>
      <c r="F32" s="150" t="s">
        <v>41</v>
      </c>
      <c r="I32" s="151" t="s">
        <v>40</v>
      </c>
      <c r="J32" s="150" t="s">
        <v>42</v>
      </c>
      <c r="L32" s="43"/>
    </row>
    <row r="33" s="1" customFormat="1" ht="14.4" customHeight="1">
      <c r="B33" s="43"/>
      <c r="D33" s="152" t="s">
        <v>43</v>
      </c>
      <c r="E33" s="137" t="s">
        <v>44</v>
      </c>
      <c r="F33" s="153">
        <f>ROUND((SUM(BE117:BE133)),  2)</f>
        <v>0</v>
      </c>
      <c r="I33" s="154">
        <v>0.20999999999999999</v>
      </c>
      <c r="J33" s="153">
        <f>ROUND(((SUM(BE117:BE133))*I33),  2)</f>
        <v>0</v>
      </c>
      <c r="L33" s="43"/>
    </row>
    <row r="34" s="1" customFormat="1" ht="14.4" customHeight="1">
      <c r="B34" s="43"/>
      <c r="E34" s="137" t="s">
        <v>45</v>
      </c>
      <c r="F34" s="153">
        <f>ROUND((SUM(BF117:BF133)),  2)</f>
        <v>0</v>
      </c>
      <c r="I34" s="154">
        <v>0.14999999999999999</v>
      </c>
      <c r="J34" s="153">
        <f>ROUND(((SUM(BF117:BF133))*I34),  2)</f>
        <v>0</v>
      </c>
      <c r="L34" s="43"/>
    </row>
    <row r="35" hidden="1" s="1" customFormat="1" ht="14.4" customHeight="1">
      <c r="B35" s="43"/>
      <c r="E35" s="137" t="s">
        <v>46</v>
      </c>
      <c r="F35" s="153">
        <f>ROUND((SUM(BG117:BG133)),  2)</f>
        <v>0</v>
      </c>
      <c r="I35" s="154">
        <v>0.20999999999999999</v>
      </c>
      <c r="J35" s="153">
        <f>0</f>
        <v>0</v>
      </c>
      <c r="L35" s="43"/>
    </row>
    <row r="36" hidden="1" s="1" customFormat="1" ht="14.4" customHeight="1">
      <c r="B36" s="43"/>
      <c r="E36" s="137" t="s">
        <v>47</v>
      </c>
      <c r="F36" s="153">
        <f>ROUND((SUM(BH117:BH133)),  2)</f>
        <v>0</v>
      </c>
      <c r="I36" s="154">
        <v>0.14999999999999999</v>
      </c>
      <c r="J36" s="153">
        <f>0</f>
        <v>0</v>
      </c>
      <c r="L36" s="43"/>
    </row>
    <row r="37" hidden="1" s="1" customFormat="1" ht="14.4" customHeight="1">
      <c r="B37" s="43"/>
      <c r="E37" s="137" t="s">
        <v>48</v>
      </c>
      <c r="F37" s="153">
        <f>ROUND((SUM(BI117:BI133)),  2)</f>
        <v>0</v>
      </c>
      <c r="I37" s="154">
        <v>0</v>
      </c>
      <c r="J37" s="153">
        <f>0</f>
        <v>0</v>
      </c>
      <c r="L37" s="43"/>
    </row>
    <row r="38" s="1" customFormat="1" ht="6.96" customHeight="1">
      <c r="B38" s="43"/>
      <c r="I38" s="139"/>
      <c r="L38" s="43"/>
    </row>
    <row r="39" s="1" customFormat="1" ht="25.44" customHeight="1">
      <c r="B39" s="43"/>
      <c r="C39" s="155"/>
      <c r="D39" s="156" t="s">
        <v>49</v>
      </c>
      <c r="E39" s="157"/>
      <c r="F39" s="157"/>
      <c r="G39" s="158" t="s">
        <v>50</v>
      </c>
      <c r="H39" s="159" t="s">
        <v>51</v>
      </c>
      <c r="I39" s="160"/>
      <c r="J39" s="161">
        <f>SUM(J30:J37)</f>
        <v>0</v>
      </c>
      <c r="K39" s="162"/>
      <c r="L39" s="43"/>
    </row>
    <row r="40" s="1" customFormat="1" ht="14.4" customHeight="1">
      <c r="B40" s="43"/>
      <c r="I40" s="139"/>
      <c r="L40" s="43"/>
    </row>
    <row r="41" ht="14.4" customHeight="1">
      <c r="B41" s="20"/>
      <c r="L41" s="20"/>
    </row>
    <row r="42" ht="14.4" customHeight="1">
      <c r="B42" s="20"/>
      <c r="L42" s="20"/>
    </row>
    <row r="43" ht="14.4" customHeight="1">
      <c r="B43" s="20"/>
      <c r="L43" s="20"/>
    </row>
    <row r="44" ht="14.4" customHeight="1">
      <c r="B44" s="20"/>
      <c r="L44" s="20"/>
    </row>
    <row r="45" ht="14.4" customHeight="1">
      <c r="B45" s="20"/>
      <c r="L45" s="20"/>
    </row>
    <row r="46" ht="14.4" customHeight="1">
      <c r="B46" s="20"/>
      <c r="L46" s="20"/>
    </row>
    <row r="47" ht="14.4" customHeight="1">
      <c r="B47" s="20"/>
      <c r="L47" s="20"/>
    </row>
    <row r="48" ht="14.4" customHeight="1">
      <c r="B48" s="20"/>
      <c r="L48" s="20"/>
    </row>
    <row r="49" ht="14.4" customHeight="1">
      <c r="B49" s="20"/>
      <c r="L49" s="20"/>
    </row>
    <row r="50" s="1" customFormat="1" ht="14.4" customHeight="1">
      <c r="B50" s="43"/>
      <c r="D50" s="163" t="s">
        <v>52</v>
      </c>
      <c r="E50" s="164"/>
      <c r="F50" s="164"/>
      <c r="G50" s="163" t="s">
        <v>53</v>
      </c>
      <c r="H50" s="164"/>
      <c r="I50" s="165"/>
      <c r="J50" s="164"/>
      <c r="K50" s="164"/>
      <c r="L50" s="4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1" customFormat="1">
      <c r="B61" s="43"/>
      <c r="D61" s="166" t="s">
        <v>54</v>
      </c>
      <c r="E61" s="167"/>
      <c r="F61" s="168" t="s">
        <v>55</v>
      </c>
      <c r="G61" s="166" t="s">
        <v>54</v>
      </c>
      <c r="H61" s="167"/>
      <c r="I61" s="169"/>
      <c r="J61" s="170" t="s">
        <v>55</v>
      </c>
      <c r="K61" s="167"/>
      <c r="L61" s="43"/>
    </row>
    <row r="62">
      <c r="B62" s="20"/>
      <c r="L62" s="20"/>
    </row>
    <row r="63">
      <c r="B63" s="20"/>
      <c r="L63" s="20"/>
    </row>
    <row r="64">
      <c r="B64" s="20"/>
      <c r="L64" s="20"/>
    </row>
    <row r="65" s="1" customFormat="1">
      <c r="B65" s="43"/>
      <c r="D65" s="163" t="s">
        <v>56</v>
      </c>
      <c r="E65" s="164"/>
      <c r="F65" s="164"/>
      <c r="G65" s="163" t="s">
        <v>57</v>
      </c>
      <c r="H65" s="164"/>
      <c r="I65" s="165"/>
      <c r="J65" s="164"/>
      <c r="K65" s="164"/>
      <c r="L65" s="43"/>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1" customFormat="1">
      <c r="B76" s="43"/>
      <c r="D76" s="166" t="s">
        <v>54</v>
      </c>
      <c r="E76" s="167"/>
      <c r="F76" s="168" t="s">
        <v>55</v>
      </c>
      <c r="G76" s="166" t="s">
        <v>54</v>
      </c>
      <c r="H76" s="167"/>
      <c r="I76" s="169"/>
      <c r="J76" s="170" t="s">
        <v>55</v>
      </c>
      <c r="K76" s="167"/>
      <c r="L76" s="43"/>
    </row>
    <row r="77" s="1" customFormat="1" ht="14.4" customHeight="1">
      <c r="B77" s="171"/>
      <c r="C77" s="172"/>
      <c r="D77" s="172"/>
      <c r="E77" s="172"/>
      <c r="F77" s="172"/>
      <c r="G77" s="172"/>
      <c r="H77" s="172"/>
      <c r="I77" s="173"/>
      <c r="J77" s="172"/>
      <c r="K77" s="172"/>
      <c r="L77" s="43"/>
    </row>
    <row r="81" s="1" customFormat="1" ht="6.96" customHeight="1">
      <c r="B81" s="174"/>
      <c r="C81" s="175"/>
      <c r="D81" s="175"/>
      <c r="E81" s="175"/>
      <c r="F81" s="175"/>
      <c r="G81" s="175"/>
      <c r="H81" s="175"/>
      <c r="I81" s="176"/>
      <c r="J81" s="175"/>
      <c r="K81" s="175"/>
      <c r="L81" s="43"/>
    </row>
    <row r="82" s="1" customFormat="1" ht="24.96" customHeight="1">
      <c r="B82" s="38"/>
      <c r="C82" s="23" t="s">
        <v>115</v>
      </c>
      <c r="D82" s="39"/>
      <c r="E82" s="39"/>
      <c r="F82" s="39"/>
      <c r="G82" s="39"/>
      <c r="H82" s="39"/>
      <c r="I82" s="139"/>
      <c r="J82" s="39"/>
      <c r="K82" s="39"/>
      <c r="L82" s="43"/>
    </row>
    <row r="83" s="1" customFormat="1" ht="6.96" customHeight="1">
      <c r="B83" s="38"/>
      <c r="C83" s="39"/>
      <c r="D83" s="39"/>
      <c r="E83" s="39"/>
      <c r="F83" s="39"/>
      <c r="G83" s="39"/>
      <c r="H83" s="39"/>
      <c r="I83" s="139"/>
      <c r="J83" s="39"/>
      <c r="K83" s="39"/>
      <c r="L83" s="43"/>
    </row>
    <row r="84" s="1" customFormat="1" ht="12" customHeight="1">
      <c r="B84" s="38"/>
      <c r="C84" s="32" t="s">
        <v>16</v>
      </c>
      <c r="D84" s="39"/>
      <c r="E84" s="39"/>
      <c r="F84" s="39"/>
      <c r="G84" s="39"/>
      <c r="H84" s="39"/>
      <c r="I84" s="139"/>
      <c r="J84" s="39"/>
      <c r="K84" s="39"/>
      <c r="L84" s="43"/>
    </row>
    <row r="85" s="1" customFormat="1" ht="16.5" customHeight="1">
      <c r="B85" s="38"/>
      <c r="C85" s="39"/>
      <c r="D85" s="39"/>
      <c r="E85" s="177" t="str">
        <f>E7</f>
        <v>Oprava traťového úseku Česká Lípa – Jedlová v oblasti mokřadů říčky Šporka</v>
      </c>
      <c r="F85" s="32"/>
      <c r="G85" s="32"/>
      <c r="H85" s="32"/>
      <c r="I85" s="139"/>
      <c r="J85" s="39"/>
      <c r="K85" s="39"/>
      <c r="L85" s="43"/>
    </row>
    <row r="86" s="1" customFormat="1" ht="12" customHeight="1">
      <c r="B86" s="38"/>
      <c r="C86" s="32" t="s">
        <v>112</v>
      </c>
      <c r="D86" s="39"/>
      <c r="E86" s="39"/>
      <c r="F86" s="39"/>
      <c r="G86" s="39"/>
      <c r="H86" s="39"/>
      <c r="I86" s="139"/>
      <c r="J86" s="39"/>
      <c r="K86" s="39"/>
      <c r="L86" s="43"/>
    </row>
    <row r="87" s="1" customFormat="1" ht="16.5" customHeight="1">
      <c r="B87" s="38"/>
      <c r="C87" s="39"/>
      <c r="D87" s="39"/>
      <c r="E87" s="71" t="str">
        <f>E9</f>
        <v>04.3 - Přeložka kabelů v úseku Česká Lípa - Nový Bor km 47,7 - 48,3 - provizorní - ÚOŽI</v>
      </c>
      <c r="F87" s="39"/>
      <c r="G87" s="39"/>
      <c r="H87" s="39"/>
      <c r="I87" s="139"/>
      <c r="J87" s="39"/>
      <c r="K87" s="39"/>
      <c r="L87" s="43"/>
    </row>
    <row r="88" s="1" customFormat="1" ht="6.96" customHeight="1">
      <c r="B88" s="38"/>
      <c r="C88" s="39"/>
      <c r="D88" s="39"/>
      <c r="E88" s="39"/>
      <c r="F88" s="39"/>
      <c r="G88" s="39"/>
      <c r="H88" s="39"/>
      <c r="I88" s="139"/>
      <c r="J88" s="39"/>
      <c r="K88" s="39"/>
      <c r="L88" s="43"/>
    </row>
    <row r="89" s="1" customFormat="1" ht="12" customHeight="1">
      <c r="B89" s="38"/>
      <c r="C89" s="32" t="s">
        <v>20</v>
      </c>
      <c r="D89" s="39"/>
      <c r="E89" s="39"/>
      <c r="F89" s="27" t="str">
        <f>F12</f>
        <v xml:space="preserve"> </v>
      </c>
      <c r="G89" s="39"/>
      <c r="H89" s="39"/>
      <c r="I89" s="142" t="s">
        <v>22</v>
      </c>
      <c r="J89" s="74" t="str">
        <f>IF(J12="","",J12)</f>
        <v>29. 3. 2019</v>
      </c>
      <c r="K89" s="39"/>
      <c r="L89" s="43"/>
    </row>
    <row r="90" s="1" customFormat="1" ht="6.96" customHeight="1">
      <c r="B90" s="38"/>
      <c r="C90" s="39"/>
      <c r="D90" s="39"/>
      <c r="E90" s="39"/>
      <c r="F90" s="39"/>
      <c r="G90" s="39"/>
      <c r="H90" s="39"/>
      <c r="I90" s="139"/>
      <c r="J90" s="39"/>
      <c r="K90" s="39"/>
      <c r="L90" s="43"/>
    </row>
    <row r="91" s="1" customFormat="1" ht="27.9" customHeight="1">
      <c r="B91" s="38"/>
      <c r="C91" s="32" t="s">
        <v>24</v>
      </c>
      <c r="D91" s="39"/>
      <c r="E91" s="39"/>
      <c r="F91" s="27" t="str">
        <f>E15</f>
        <v>SŽDC, s.o.</v>
      </c>
      <c r="G91" s="39"/>
      <c r="H91" s="39"/>
      <c r="I91" s="142" t="s">
        <v>32</v>
      </c>
      <c r="J91" s="36" t="str">
        <f>E21</f>
        <v>SG Geotechnika a.s.</v>
      </c>
      <c r="K91" s="39"/>
      <c r="L91" s="43"/>
    </row>
    <row r="92" s="1" customFormat="1" ht="27.9" customHeight="1">
      <c r="B92" s="38"/>
      <c r="C92" s="32" t="s">
        <v>30</v>
      </c>
      <c r="D92" s="39"/>
      <c r="E92" s="39"/>
      <c r="F92" s="27" t="str">
        <f>IF(E18="","",E18)</f>
        <v>Vyplň údaj</v>
      </c>
      <c r="G92" s="39"/>
      <c r="H92" s="39"/>
      <c r="I92" s="142" t="s">
        <v>37</v>
      </c>
      <c r="J92" s="36" t="str">
        <f>E24</f>
        <v>SG Geotechnika a.s.</v>
      </c>
      <c r="K92" s="39"/>
      <c r="L92" s="43"/>
    </row>
    <row r="93" s="1" customFormat="1" ht="10.32" customHeight="1">
      <c r="B93" s="38"/>
      <c r="C93" s="39"/>
      <c r="D93" s="39"/>
      <c r="E93" s="39"/>
      <c r="F93" s="39"/>
      <c r="G93" s="39"/>
      <c r="H93" s="39"/>
      <c r="I93" s="139"/>
      <c r="J93" s="39"/>
      <c r="K93" s="39"/>
      <c r="L93" s="43"/>
    </row>
    <row r="94" s="1" customFormat="1" ht="29.28" customHeight="1">
      <c r="B94" s="38"/>
      <c r="C94" s="178" t="s">
        <v>116</v>
      </c>
      <c r="D94" s="179"/>
      <c r="E94" s="179"/>
      <c r="F94" s="179"/>
      <c r="G94" s="179"/>
      <c r="H94" s="179"/>
      <c r="I94" s="180"/>
      <c r="J94" s="181" t="s">
        <v>117</v>
      </c>
      <c r="K94" s="179"/>
      <c r="L94" s="43"/>
    </row>
    <row r="95" s="1" customFormat="1" ht="10.32" customHeight="1">
      <c r="B95" s="38"/>
      <c r="C95" s="39"/>
      <c r="D95" s="39"/>
      <c r="E95" s="39"/>
      <c r="F95" s="39"/>
      <c r="G95" s="39"/>
      <c r="H95" s="39"/>
      <c r="I95" s="139"/>
      <c r="J95" s="39"/>
      <c r="K95" s="39"/>
      <c r="L95" s="43"/>
    </row>
    <row r="96" s="1" customFormat="1" ht="22.8" customHeight="1">
      <c r="B96" s="38"/>
      <c r="C96" s="182" t="s">
        <v>118</v>
      </c>
      <c r="D96" s="39"/>
      <c r="E96" s="39"/>
      <c r="F96" s="39"/>
      <c r="G96" s="39"/>
      <c r="H96" s="39"/>
      <c r="I96" s="139"/>
      <c r="J96" s="105">
        <f>J117</f>
        <v>0</v>
      </c>
      <c r="K96" s="39"/>
      <c r="L96" s="43"/>
      <c r="AU96" s="17" t="s">
        <v>119</v>
      </c>
    </row>
    <row r="97" s="8" customFormat="1" ht="24.96" customHeight="1">
      <c r="B97" s="183"/>
      <c r="C97" s="184"/>
      <c r="D97" s="185" t="s">
        <v>122</v>
      </c>
      <c r="E97" s="186"/>
      <c r="F97" s="186"/>
      <c r="G97" s="186"/>
      <c r="H97" s="186"/>
      <c r="I97" s="187"/>
      <c r="J97" s="188">
        <f>J118</f>
        <v>0</v>
      </c>
      <c r="K97" s="184"/>
      <c r="L97" s="189"/>
    </row>
    <row r="98" s="1" customFormat="1" ht="21.84" customHeight="1">
      <c r="B98" s="38"/>
      <c r="C98" s="39"/>
      <c r="D98" s="39"/>
      <c r="E98" s="39"/>
      <c r="F98" s="39"/>
      <c r="G98" s="39"/>
      <c r="H98" s="39"/>
      <c r="I98" s="139"/>
      <c r="J98" s="39"/>
      <c r="K98" s="39"/>
      <c r="L98" s="43"/>
    </row>
    <row r="99" s="1" customFormat="1" ht="6.96" customHeight="1">
      <c r="B99" s="61"/>
      <c r="C99" s="62"/>
      <c r="D99" s="62"/>
      <c r="E99" s="62"/>
      <c r="F99" s="62"/>
      <c r="G99" s="62"/>
      <c r="H99" s="62"/>
      <c r="I99" s="173"/>
      <c r="J99" s="62"/>
      <c r="K99" s="62"/>
      <c r="L99" s="43"/>
    </row>
    <row r="103" s="1" customFormat="1" ht="6.96" customHeight="1">
      <c r="B103" s="63"/>
      <c r="C103" s="64"/>
      <c r="D103" s="64"/>
      <c r="E103" s="64"/>
      <c r="F103" s="64"/>
      <c r="G103" s="64"/>
      <c r="H103" s="64"/>
      <c r="I103" s="176"/>
      <c r="J103" s="64"/>
      <c r="K103" s="64"/>
      <c r="L103" s="43"/>
    </row>
    <row r="104" s="1" customFormat="1" ht="24.96" customHeight="1">
      <c r="B104" s="38"/>
      <c r="C104" s="23" t="s">
        <v>123</v>
      </c>
      <c r="D104" s="39"/>
      <c r="E104" s="39"/>
      <c r="F104" s="39"/>
      <c r="G104" s="39"/>
      <c r="H104" s="39"/>
      <c r="I104" s="139"/>
      <c r="J104" s="39"/>
      <c r="K104" s="39"/>
      <c r="L104" s="43"/>
    </row>
    <row r="105" s="1" customFormat="1" ht="6.96" customHeight="1">
      <c r="B105" s="38"/>
      <c r="C105" s="39"/>
      <c r="D105" s="39"/>
      <c r="E105" s="39"/>
      <c r="F105" s="39"/>
      <c r="G105" s="39"/>
      <c r="H105" s="39"/>
      <c r="I105" s="139"/>
      <c r="J105" s="39"/>
      <c r="K105" s="39"/>
      <c r="L105" s="43"/>
    </row>
    <row r="106" s="1" customFormat="1" ht="12" customHeight="1">
      <c r="B106" s="38"/>
      <c r="C106" s="32" t="s">
        <v>16</v>
      </c>
      <c r="D106" s="39"/>
      <c r="E106" s="39"/>
      <c r="F106" s="39"/>
      <c r="G106" s="39"/>
      <c r="H106" s="39"/>
      <c r="I106" s="139"/>
      <c r="J106" s="39"/>
      <c r="K106" s="39"/>
      <c r="L106" s="43"/>
    </row>
    <row r="107" s="1" customFormat="1" ht="16.5" customHeight="1">
      <c r="B107" s="38"/>
      <c r="C107" s="39"/>
      <c r="D107" s="39"/>
      <c r="E107" s="177" t="str">
        <f>E7</f>
        <v>Oprava traťového úseku Česká Lípa – Jedlová v oblasti mokřadů říčky Šporka</v>
      </c>
      <c r="F107" s="32"/>
      <c r="G107" s="32"/>
      <c r="H107" s="32"/>
      <c r="I107" s="139"/>
      <c r="J107" s="39"/>
      <c r="K107" s="39"/>
      <c r="L107" s="43"/>
    </row>
    <row r="108" s="1" customFormat="1" ht="12" customHeight="1">
      <c r="B108" s="38"/>
      <c r="C108" s="32" t="s">
        <v>112</v>
      </c>
      <c r="D108" s="39"/>
      <c r="E108" s="39"/>
      <c r="F108" s="39"/>
      <c r="G108" s="39"/>
      <c r="H108" s="39"/>
      <c r="I108" s="139"/>
      <c r="J108" s="39"/>
      <c r="K108" s="39"/>
      <c r="L108" s="43"/>
    </row>
    <row r="109" s="1" customFormat="1" ht="16.5" customHeight="1">
      <c r="B109" s="38"/>
      <c r="C109" s="39"/>
      <c r="D109" s="39"/>
      <c r="E109" s="71" t="str">
        <f>E9</f>
        <v>04.3 - Přeložka kabelů v úseku Česká Lípa - Nový Bor km 47,7 - 48,3 - provizorní - ÚOŽI</v>
      </c>
      <c r="F109" s="39"/>
      <c r="G109" s="39"/>
      <c r="H109" s="39"/>
      <c r="I109" s="139"/>
      <c r="J109" s="39"/>
      <c r="K109" s="39"/>
      <c r="L109" s="43"/>
    </row>
    <row r="110" s="1" customFormat="1" ht="6.96" customHeight="1">
      <c r="B110" s="38"/>
      <c r="C110" s="39"/>
      <c r="D110" s="39"/>
      <c r="E110" s="39"/>
      <c r="F110" s="39"/>
      <c r="G110" s="39"/>
      <c r="H110" s="39"/>
      <c r="I110" s="139"/>
      <c r="J110" s="39"/>
      <c r="K110" s="39"/>
      <c r="L110" s="43"/>
    </row>
    <row r="111" s="1" customFormat="1" ht="12" customHeight="1">
      <c r="B111" s="38"/>
      <c r="C111" s="32" t="s">
        <v>20</v>
      </c>
      <c r="D111" s="39"/>
      <c r="E111" s="39"/>
      <c r="F111" s="27" t="str">
        <f>F12</f>
        <v xml:space="preserve"> </v>
      </c>
      <c r="G111" s="39"/>
      <c r="H111" s="39"/>
      <c r="I111" s="142" t="s">
        <v>22</v>
      </c>
      <c r="J111" s="74" t="str">
        <f>IF(J12="","",J12)</f>
        <v>29. 3. 2019</v>
      </c>
      <c r="K111" s="39"/>
      <c r="L111" s="43"/>
    </row>
    <row r="112" s="1" customFormat="1" ht="6.96" customHeight="1">
      <c r="B112" s="38"/>
      <c r="C112" s="39"/>
      <c r="D112" s="39"/>
      <c r="E112" s="39"/>
      <c r="F112" s="39"/>
      <c r="G112" s="39"/>
      <c r="H112" s="39"/>
      <c r="I112" s="139"/>
      <c r="J112" s="39"/>
      <c r="K112" s="39"/>
      <c r="L112" s="43"/>
    </row>
    <row r="113" s="1" customFormat="1" ht="27.9" customHeight="1">
      <c r="B113" s="38"/>
      <c r="C113" s="32" t="s">
        <v>24</v>
      </c>
      <c r="D113" s="39"/>
      <c r="E113" s="39"/>
      <c r="F113" s="27" t="str">
        <f>E15</f>
        <v>SŽDC, s.o.</v>
      </c>
      <c r="G113" s="39"/>
      <c r="H113" s="39"/>
      <c r="I113" s="142" t="s">
        <v>32</v>
      </c>
      <c r="J113" s="36" t="str">
        <f>E21</f>
        <v>SG Geotechnika a.s.</v>
      </c>
      <c r="K113" s="39"/>
      <c r="L113" s="43"/>
    </row>
    <row r="114" s="1" customFormat="1" ht="27.9" customHeight="1">
      <c r="B114" s="38"/>
      <c r="C114" s="32" t="s">
        <v>30</v>
      </c>
      <c r="D114" s="39"/>
      <c r="E114" s="39"/>
      <c r="F114" s="27" t="str">
        <f>IF(E18="","",E18)</f>
        <v>Vyplň údaj</v>
      </c>
      <c r="G114" s="39"/>
      <c r="H114" s="39"/>
      <c r="I114" s="142" t="s">
        <v>37</v>
      </c>
      <c r="J114" s="36" t="str">
        <f>E24</f>
        <v>SG Geotechnika a.s.</v>
      </c>
      <c r="K114" s="39"/>
      <c r="L114" s="43"/>
    </row>
    <row r="115" s="1" customFormat="1" ht="10.32" customHeight="1">
      <c r="B115" s="38"/>
      <c r="C115" s="39"/>
      <c r="D115" s="39"/>
      <c r="E115" s="39"/>
      <c r="F115" s="39"/>
      <c r="G115" s="39"/>
      <c r="H115" s="39"/>
      <c r="I115" s="139"/>
      <c r="J115" s="39"/>
      <c r="K115" s="39"/>
      <c r="L115" s="43"/>
    </row>
    <row r="116" s="10" customFormat="1" ht="29.28" customHeight="1">
      <c r="B116" s="197"/>
      <c r="C116" s="198" t="s">
        <v>124</v>
      </c>
      <c r="D116" s="199" t="s">
        <v>64</v>
      </c>
      <c r="E116" s="199" t="s">
        <v>60</v>
      </c>
      <c r="F116" s="199" t="s">
        <v>61</v>
      </c>
      <c r="G116" s="199" t="s">
        <v>125</v>
      </c>
      <c r="H116" s="199" t="s">
        <v>126</v>
      </c>
      <c r="I116" s="200" t="s">
        <v>127</v>
      </c>
      <c r="J116" s="199" t="s">
        <v>117</v>
      </c>
      <c r="K116" s="201" t="s">
        <v>128</v>
      </c>
      <c r="L116" s="202"/>
      <c r="M116" s="95" t="s">
        <v>1</v>
      </c>
      <c r="N116" s="96" t="s">
        <v>43</v>
      </c>
      <c r="O116" s="96" t="s">
        <v>129</v>
      </c>
      <c r="P116" s="96" t="s">
        <v>130</v>
      </c>
      <c r="Q116" s="96" t="s">
        <v>131</v>
      </c>
      <c r="R116" s="96" t="s">
        <v>132</v>
      </c>
      <c r="S116" s="96" t="s">
        <v>133</v>
      </c>
      <c r="T116" s="97" t="s">
        <v>134</v>
      </c>
    </row>
    <row r="117" s="1" customFormat="1" ht="22.8" customHeight="1">
      <c r="B117" s="38"/>
      <c r="C117" s="102" t="s">
        <v>135</v>
      </c>
      <c r="D117" s="39"/>
      <c r="E117" s="39"/>
      <c r="F117" s="39"/>
      <c r="G117" s="39"/>
      <c r="H117" s="39"/>
      <c r="I117" s="139"/>
      <c r="J117" s="203">
        <f>BK117</f>
        <v>0</v>
      </c>
      <c r="K117" s="39"/>
      <c r="L117" s="43"/>
      <c r="M117" s="98"/>
      <c r="N117" s="99"/>
      <c r="O117" s="99"/>
      <c r="P117" s="204">
        <f>P118</f>
        <v>0</v>
      </c>
      <c r="Q117" s="99"/>
      <c r="R117" s="204">
        <f>R118</f>
        <v>0</v>
      </c>
      <c r="S117" s="99"/>
      <c r="T117" s="205">
        <f>T118</f>
        <v>0</v>
      </c>
      <c r="AT117" s="17" t="s">
        <v>78</v>
      </c>
      <c r="AU117" s="17" t="s">
        <v>119</v>
      </c>
      <c r="BK117" s="206">
        <f>BK118</f>
        <v>0</v>
      </c>
    </row>
    <row r="118" s="11" customFormat="1" ht="25.92" customHeight="1">
      <c r="B118" s="207"/>
      <c r="C118" s="208"/>
      <c r="D118" s="209" t="s">
        <v>78</v>
      </c>
      <c r="E118" s="210" t="s">
        <v>269</v>
      </c>
      <c r="F118" s="210" t="s">
        <v>270</v>
      </c>
      <c r="G118" s="208"/>
      <c r="H118" s="208"/>
      <c r="I118" s="211"/>
      <c r="J118" s="212">
        <f>BK118</f>
        <v>0</v>
      </c>
      <c r="K118" s="208"/>
      <c r="L118" s="213"/>
      <c r="M118" s="214"/>
      <c r="N118" s="215"/>
      <c r="O118" s="215"/>
      <c r="P118" s="216">
        <f>SUM(P119:P133)</f>
        <v>0</v>
      </c>
      <c r="Q118" s="215"/>
      <c r="R118" s="216">
        <f>SUM(R119:R133)</f>
        <v>0</v>
      </c>
      <c r="S118" s="215"/>
      <c r="T118" s="217">
        <f>SUM(T119:T133)</f>
        <v>0</v>
      </c>
      <c r="AR118" s="218" t="s">
        <v>147</v>
      </c>
      <c r="AT118" s="219" t="s">
        <v>78</v>
      </c>
      <c r="AU118" s="219" t="s">
        <v>79</v>
      </c>
      <c r="AY118" s="218" t="s">
        <v>138</v>
      </c>
      <c r="BK118" s="220">
        <f>SUM(BK119:BK133)</f>
        <v>0</v>
      </c>
    </row>
    <row r="119" s="1" customFormat="1" ht="16.5" customHeight="1">
      <c r="B119" s="38"/>
      <c r="C119" s="272" t="s">
        <v>87</v>
      </c>
      <c r="D119" s="272" t="s">
        <v>182</v>
      </c>
      <c r="E119" s="273" t="s">
        <v>577</v>
      </c>
      <c r="F119" s="274" t="s">
        <v>578</v>
      </c>
      <c r="G119" s="275" t="s">
        <v>238</v>
      </c>
      <c r="H119" s="276">
        <v>1520</v>
      </c>
      <c r="I119" s="277"/>
      <c r="J119" s="278">
        <f>ROUND(I119*H119,2)</f>
        <v>0</v>
      </c>
      <c r="K119" s="274" t="s">
        <v>1</v>
      </c>
      <c r="L119" s="43"/>
      <c r="M119" s="279" t="s">
        <v>1</v>
      </c>
      <c r="N119" s="280" t="s">
        <v>44</v>
      </c>
      <c r="O119" s="86"/>
      <c r="P119" s="233">
        <f>O119*H119</f>
        <v>0</v>
      </c>
      <c r="Q119" s="233">
        <v>0</v>
      </c>
      <c r="R119" s="233">
        <f>Q119*H119</f>
        <v>0</v>
      </c>
      <c r="S119" s="233">
        <v>0</v>
      </c>
      <c r="T119" s="234">
        <f>S119*H119</f>
        <v>0</v>
      </c>
      <c r="AR119" s="235" t="s">
        <v>273</v>
      </c>
      <c r="AT119" s="235" t="s">
        <v>182</v>
      </c>
      <c r="AU119" s="235" t="s">
        <v>87</v>
      </c>
      <c r="AY119" s="17" t="s">
        <v>138</v>
      </c>
      <c r="BE119" s="236">
        <f>IF(N119="základní",J119,0)</f>
        <v>0</v>
      </c>
      <c r="BF119" s="236">
        <f>IF(N119="snížená",J119,0)</f>
        <v>0</v>
      </c>
      <c r="BG119" s="236">
        <f>IF(N119="zákl. přenesená",J119,0)</f>
        <v>0</v>
      </c>
      <c r="BH119" s="236">
        <f>IF(N119="sníž. přenesená",J119,0)</f>
        <v>0</v>
      </c>
      <c r="BI119" s="236">
        <f>IF(N119="nulová",J119,0)</f>
        <v>0</v>
      </c>
      <c r="BJ119" s="17" t="s">
        <v>87</v>
      </c>
      <c r="BK119" s="236">
        <f>ROUND(I119*H119,2)</f>
        <v>0</v>
      </c>
      <c r="BL119" s="17" t="s">
        <v>273</v>
      </c>
      <c r="BM119" s="235" t="s">
        <v>89</v>
      </c>
    </row>
    <row r="120" s="1" customFormat="1" ht="24" customHeight="1">
      <c r="B120" s="38"/>
      <c r="C120" s="272" t="s">
        <v>89</v>
      </c>
      <c r="D120" s="272" t="s">
        <v>182</v>
      </c>
      <c r="E120" s="273" t="s">
        <v>549</v>
      </c>
      <c r="F120" s="274" t="s">
        <v>550</v>
      </c>
      <c r="G120" s="275" t="s">
        <v>238</v>
      </c>
      <c r="H120" s="276">
        <v>1590</v>
      </c>
      <c r="I120" s="277"/>
      <c r="J120" s="278">
        <f>ROUND(I120*H120,2)</f>
        <v>0</v>
      </c>
      <c r="K120" s="274" t="s">
        <v>1</v>
      </c>
      <c r="L120" s="43"/>
      <c r="M120" s="279" t="s">
        <v>1</v>
      </c>
      <c r="N120" s="280" t="s">
        <v>44</v>
      </c>
      <c r="O120" s="86"/>
      <c r="P120" s="233">
        <f>O120*H120</f>
        <v>0</v>
      </c>
      <c r="Q120" s="233">
        <v>0</v>
      </c>
      <c r="R120" s="233">
        <f>Q120*H120</f>
        <v>0</v>
      </c>
      <c r="S120" s="233">
        <v>0</v>
      </c>
      <c r="T120" s="234">
        <f>S120*H120</f>
        <v>0</v>
      </c>
      <c r="AR120" s="235" t="s">
        <v>273</v>
      </c>
      <c r="AT120" s="235" t="s">
        <v>182</v>
      </c>
      <c r="AU120" s="235" t="s">
        <v>87</v>
      </c>
      <c r="AY120" s="17" t="s">
        <v>138</v>
      </c>
      <c r="BE120" s="236">
        <f>IF(N120="základní",J120,0)</f>
        <v>0</v>
      </c>
      <c r="BF120" s="236">
        <f>IF(N120="snížená",J120,0)</f>
        <v>0</v>
      </c>
      <c r="BG120" s="236">
        <f>IF(N120="zákl. přenesená",J120,0)</f>
        <v>0</v>
      </c>
      <c r="BH120" s="236">
        <f>IF(N120="sníž. přenesená",J120,0)</f>
        <v>0</v>
      </c>
      <c r="BI120" s="236">
        <f>IF(N120="nulová",J120,0)</f>
        <v>0</v>
      </c>
      <c r="BJ120" s="17" t="s">
        <v>87</v>
      </c>
      <c r="BK120" s="236">
        <f>ROUND(I120*H120,2)</f>
        <v>0</v>
      </c>
      <c r="BL120" s="17" t="s">
        <v>273</v>
      </c>
      <c r="BM120" s="235" t="s">
        <v>147</v>
      </c>
    </row>
    <row r="121" s="1" customFormat="1" ht="24" customHeight="1">
      <c r="B121" s="38"/>
      <c r="C121" s="272" t="s">
        <v>156</v>
      </c>
      <c r="D121" s="272" t="s">
        <v>182</v>
      </c>
      <c r="E121" s="273" t="s">
        <v>557</v>
      </c>
      <c r="F121" s="274" t="s">
        <v>558</v>
      </c>
      <c r="G121" s="275" t="s">
        <v>238</v>
      </c>
      <c r="H121" s="276">
        <v>530</v>
      </c>
      <c r="I121" s="277"/>
      <c r="J121" s="278">
        <f>ROUND(I121*H121,2)</f>
        <v>0</v>
      </c>
      <c r="K121" s="274" t="s">
        <v>1</v>
      </c>
      <c r="L121" s="43"/>
      <c r="M121" s="279" t="s">
        <v>1</v>
      </c>
      <c r="N121" s="280" t="s">
        <v>44</v>
      </c>
      <c r="O121" s="86"/>
      <c r="P121" s="233">
        <f>O121*H121</f>
        <v>0</v>
      </c>
      <c r="Q121" s="233">
        <v>0</v>
      </c>
      <c r="R121" s="233">
        <f>Q121*H121</f>
        <v>0</v>
      </c>
      <c r="S121" s="233">
        <v>0</v>
      </c>
      <c r="T121" s="234">
        <f>S121*H121</f>
        <v>0</v>
      </c>
      <c r="AR121" s="235" t="s">
        <v>273</v>
      </c>
      <c r="AT121" s="235" t="s">
        <v>182</v>
      </c>
      <c r="AU121" s="235" t="s">
        <v>87</v>
      </c>
      <c r="AY121" s="17" t="s">
        <v>138</v>
      </c>
      <c r="BE121" s="236">
        <f>IF(N121="základní",J121,0)</f>
        <v>0</v>
      </c>
      <c r="BF121" s="236">
        <f>IF(N121="snížená",J121,0)</f>
        <v>0</v>
      </c>
      <c r="BG121" s="236">
        <f>IF(N121="zákl. přenesená",J121,0)</f>
        <v>0</v>
      </c>
      <c r="BH121" s="236">
        <f>IF(N121="sníž. přenesená",J121,0)</f>
        <v>0</v>
      </c>
      <c r="BI121" s="236">
        <f>IF(N121="nulová",J121,0)</f>
        <v>0</v>
      </c>
      <c r="BJ121" s="17" t="s">
        <v>87</v>
      </c>
      <c r="BK121" s="236">
        <f>ROUND(I121*H121,2)</f>
        <v>0</v>
      </c>
      <c r="BL121" s="17" t="s">
        <v>273</v>
      </c>
      <c r="BM121" s="235" t="s">
        <v>160</v>
      </c>
    </row>
    <row r="122" s="1" customFormat="1" ht="16.5" customHeight="1">
      <c r="B122" s="38"/>
      <c r="C122" s="272" t="s">
        <v>147</v>
      </c>
      <c r="D122" s="272" t="s">
        <v>182</v>
      </c>
      <c r="E122" s="273" t="s">
        <v>546</v>
      </c>
      <c r="F122" s="274" t="s">
        <v>547</v>
      </c>
      <c r="G122" s="275" t="s">
        <v>238</v>
      </c>
      <c r="H122" s="276">
        <v>3640</v>
      </c>
      <c r="I122" s="277"/>
      <c r="J122" s="278">
        <f>ROUND(I122*H122,2)</f>
        <v>0</v>
      </c>
      <c r="K122" s="274" t="s">
        <v>1</v>
      </c>
      <c r="L122" s="43"/>
      <c r="M122" s="279" t="s">
        <v>1</v>
      </c>
      <c r="N122" s="280" t="s">
        <v>44</v>
      </c>
      <c r="O122" s="86"/>
      <c r="P122" s="233">
        <f>O122*H122</f>
        <v>0</v>
      </c>
      <c r="Q122" s="233">
        <v>0</v>
      </c>
      <c r="R122" s="233">
        <f>Q122*H122</f>
        <v>0</v>
      </c>
      <c r="S122" s="233">
        <v>0</v>
      </c>
      <c r="T122" s="234">
        <f>S122*H122</f>
        <v>0</v>
      </c>
      <c r="AR122" s="235" t="s">
        <v>273</v>
      </c>
      <c r="AT122" s="235" t="s">
        <v>182</v>
      </c>
      <c r="AU122" s="235" t="s">
        <v>87</v>
      </c>
      <c r="AY122" s="17" t="s">
        <v>138</v>
      </c>
      <c r="BE122" s="236">
        <f>IF(N122="základní",J122,0)</f>
        <v>0</v>
      </c>
      <c r="BF122" s="236">
        <f>IF(N122="snížená",J122,0)</f>
        <v>0</v>
      </c>
      <c r="BG122" s="236">
        <f>IF(N122="zákl. přenesená",J122,0)</f>
        <v>0</v>
      </c>
      <c r="BH122" s="236">
        <f>IF(N122="sníž. přenesená",J122,0)</f>
        <v>0</v>
      </c>
      <c r="BI122" s="236">
        <f>IF(N122="nulová",J122,0)</f>
        <v>0</v>
      </c>
      <c r="BJ122" s="17" t="s">
        <v>87</v>
      </c>
      <c r="BK122" s="236">
        <f>ROUND(I122*H122,2)</f>
        <v>0</v>
      </c>
      <c r="BL122" s="17" t="s">
        <v>273</v>
      </c>
      <c r="BM122" s="235" t="s">
        <v>146</v>
      </c>
    </row>
    <row r="123" s="1" customFormat="1" ht="16.5" customHeight="1">
      <c r="B123" s="38"/>
      <c r="C123" s="272" t="s">
        <v>139</v>
      </c>
      <c r="D123" s="272" t="s">
        <v>182</v>
      </c>
      <c r="E123" s="273" t="s">
        <v>579</v>
      </c>
      <c r="F123" s="274" t="s">
        <v>580</v>
      </c>
      <c r="G123" s="275" t="s">
        <v>238</v>
      </c>
      <c r="H123" s="276">
        <v>1026</v>
      </c>
      <c r="I123" s="277"/>
      <c r="J123" s="278">
        <f>ROUND(I123*H123,2)</f>
        <v>0</v>
      </c>
      <c r="K123" s="274" t="s">
        <v>1</v>
      </c>
      <c r="L123" s="43"/>
      <c r="M123" s="279" t="s">
        <v>1</v>
      </c>
      <c r="N123" s="280" t="s">
        <v>44</v>
      </c>
      <c r="O123" s="86"/>
      <c r="P123" s="233">
        <f>O123*H123</f>
        <v>0</v>
      </c>
      <c r="Q123" s="233">
        <v>0</v>
      </c>
      <c r="R123" s="233">
        <f>Q123*H123</f>
        <v>0</v>
      </c>
      <c r="S123" s="233">
        <v>0</v>
      </c>
      <c r="T123" s="234">
        <f>S123*H123</f>
        <v>0</v>
      </c>
      <c r="AR123" s="235" t="s">
        <v>273</v>
      </c>
      <c r="AT123" s="235" t="s">
        <v>182</v>
      </c>
      <c r="AU123" s="235" t="s">
        <v>87</v>
      </c>
      <c r="AY123" s="17" t="s">
        <v>138</v>
      </c>
      <c r="BE123" s="236">
        <f>IF(N123="základní",J123,0)</f>
        <v>0</v>
      </c>
      <c r="BF123" s="236">
        <f>IF(N123="snížená",J123,0)</f>
        <v>0</v>
      </c>
      <c r="BG123" s="236">
        <f>IF(N123="zákl. přenesená",J123,0)</f>
        <v>0</v>
      </c>
      <c r="BH123" s="236">
        <f>IF(N123="sníž. přenesená",J123,0)</f>
        <v>0</v>
      </c>
      <c r="BI123" s="236">
        <f>IF(N123="nulová",J123,0)</f>
        <v>0</v>
      </c>
      <c r="BJ123" s="17" t="s">
        <v>87</v>
      </c>
      <c r="BK123" s="236">
        <f>ROUND(I123*H123,2)</f>
        <v>0</v>
      </c>
      <c r="BL123" s="17" t="s">
        <v>273</v>
      </c>
      <c r="BM123" s="235" t="s">
        <v>171</v>
      </c>
    </row>
    <row r="124" s="1" customFormat="1" ht="16.5" customHeight="1">
      <c r="B124" s="38"/>
      <c r="C124" s="223" t="s">
        <v>160</v>
      </c>
      <c r="D124" s="223" t="s">
        <v>141</v>
      </c>
      <c r="E124" s="224" t="s">
        <v>581</v>
      </c>
      <c r="F124" s="225" t="s">
        <v>582</v>
      </c>
      <c r="G124" s="226" t="s">
        <v>170</v>
      </c>
      <c r="H124" s="227">
        <v>8</v>
      </c>
      <c r="I124" s="228"/>
      <c r="J124" s="229">
        <f>ROUND(I124*H124,2)</f>
        <v>0</v>
      </c>
      <c r="K124" s="225" t="s">
        <v>1</v>
      </c>
      <c r="L124" s="230"/>
      <c r="M124" s="231" t="s">
        <v>1</v>
      </c>
      <c r="N124" s="232" t="s">
        <v>44</v>
      </c>
      <c r="O124" s="86"/>
      <c r="P124" s="233">
        <f>O124*H124</f>
        <v>0</v>
      </c>
      <c r="Q124" s="233">
        <v>0</v>
      </c>
      <c r="R124" s="233">
        <f>Q124*H124</f>
        <v>0</v>
      </c>
      <c r="S124" s="233">
        <v>0</v>
      </c>
      <c r="T124" s="234">
        <f>S124*H124</f>
        <v>0</v>
      </c>
      <c r="AR124" s="235" t="s">
        <v>273</v>
      </c>
      <c r="AT124" s="235" t="s">
        <v>141</v>
      </c>
      <c r="AU124" s="235" t="s">
        <v>87</v>
      </c>
      <c r="AY124" s="17" t="s">
        <v>138</v>
      </c>
      <c r="BE124" s="236">
        <f>IF(N124="základní",J124,0)</f>
        <v>0</v>
      </c>
      <c r="BF124" s="236">
        <f>IF(N124="snížená",J124,0)</f>
        <v>0</v>
      </c>
      <c r="BG124" s="236">
        <f>IF(N124="zákl. přenesená",J124,0)</f>
        <v>0</v>
      </c>
      <c r="BH124" s="236">
        <f>IF(N124="sníž. přenesená",J124,0)</f>
        <v>0</v>
      </c>
      <c r="BI124" s="236">
        <f>IF(N124="nulová",J124,0)</f>
        <v>0</v>
      </c>
      <c r="BJ124" s="17" t="s">
        <v>87</v>
      </c>
      <c r="BK124" s="236">
        <f>ROUND(I124*H124,2)</f>
        <v>0</v>
      </c>
      <c r="BL124" s="17" t="s">
        <v>273</v>
      </c>
      <c r="BM124" s="235" t="s">
        <v>177</v>
      </c>
    </row>
    <row r="125" s="1" customFormat="1" ht="16.5" customHeight="1">
      <c r="B125" s="38"/>
      <c r="C125" s="223" t="s">
        <v>178</v>
      </c>
      <c r="D125" s="223" t="s">
        <v>141</v>
      </c>
      <c r="E125" s="224" t="s">
        <v>583</v>
      </c>
      <c r="F125" s="225" t="s">
        <v>584</v>
      </c>
      <c r="G125" s="226" t="s">
        <v>170</v>
      </c>
      <c r="H125" s="227">
        <v>18</v>
      </c>
      <c r="I125" s="228"/>
      <c r="J125" s="229">
        <f>ROUND(I125*H125,2)</f>
        <v>0</v>
      </c>
      <c r="K125" s="225" t="s">
        <v>1</v>
      </c>
      <c r="L125" s="230"/>
      <c r="M125" s="231" t="s">
        <v>1</v>
      </c>
      <c r="N125" s="232" t="s">
        <v>44</v>
      </c>
      <c r="O125" s="86"/>
      <c r="P125" s="233">
        <f>O125*H125</f>
        <v>0</v>
      </c>
      <c r="Q125" s="233">
        <v>0</v>
      </c>
      <c r="R125" s="233">
        <f>Q125*H125</f>
        <v>0</v>
      </c>
      <c r="S125" s="233">
        <v>0</v>
      </c>
      <c r="T125" s="234">
        <f>S125*H125</f>
        <v>0</v>
      </c>
      <c r="AR125" s="235" t="s">
        <v>273</v>
      </c>
      <c r="AT125" s="235" t="s">
        <v>141</v>
      </c>
      <c r="AU125" s="235" t="s">
        <v>87</v>
      </c>
      <c r="AY125" s="17" t="s">
        <v>138</v>
      </c>
      <c r="BE125" s="236">
        <f>IF(N125="základní",J125,0)</f>
        <v>0</v>
      </c>
      <c r="BF125" s="236">
        <f>IF(N125="snížená",J125,0)</f>
        <v>0</v>
      </c>
      <c r="BG125" s="236">
        <f>IF(N125="zákl. přenesená",J125,0)</f>
        <v>0</v>
      </c>
      <c r="BH125" s="236">
        <f>IF(N125="sníž. přenesená",J125,0)</f>
        <v>0</v>
      </c>
      <c r="BI125" s="236">
        <f>IF(N125="nulová",J125,0)</f>
        <v>0</v>
      </c>
      <c r="BJ125" s="17" t="s">
        <v>87</v>
      </c>
      <c r="BK125" s="236">
        <f>ROUND(I125*H125,2)</f>
        <v>0</v>
      </c>
      <c r="BL125" s="17" t="s">
        <v>273</v>
      </c>
      <c r="BM125" s="235" t="s">
        <v>181</v>
      </c>
    </row>
    <row r="126" s="1" customFormat="1" ht="16.5" customHeight="1">
      <c r="B126" s="38"/>
      <c r="C126" s="272" t="s">
        <v>146</v>
      </c>
      <c r="D126" s="272" t="s">
        <v>182</v>
      </c>
      <c r="E126" s="273" t="s">
        <v>585</v>
      </c>
      <c r="F126" s="274" t="s">
        <v>586</v>
      </c>
      <c r="G126" s="275" t="s">
        <v>170</v>
      </c>
      <c r="H126" s="276">
        <v>2</v>
      </c>
      <c r="I126" s="277"/>
      <c r="J126" s="278">
        <f>ROUND(I126*H126,2)</f>
        <v>0</v>
      </c>
      <c r="K126" s="274" t="s">
        <v>1</v>
      </c>
      <c r="L126" s="43"/>
      <c r="M126" s="279" t="s">
        <v>1</v>
      </c>
      <c r="N126" s="280" t="s">
        <v>44</v>
      </c>
      <c r="O126" s="86"/>
      <c r="P126" s="233">
        <f>O126*H126</f>
        <v>0</v>
      </c>
      <c r="Q126" s="233">
        <v>0</v>
      </c>
      <c r="R126" s="233">
        <f>Q126*H126</f>
        <v>0</v>
      </c>
      <c r="S126" s="233">
        <v>0</v>
      </c>
      <c r="T126" s="234">
        <f>S126*H126</f>
        <v>0</v>
      </c>
      <c r="AR126" s="235" t="s">
        <v>273</v>
      </c>
      <c r="AT126" s="235" t="s">
        <v>182</v>
      </c>
      <c r="AU126" s="235" t="s">
        <v>87</v>
      </c>
      <c r="AY126" s="17" t="s">
        <v>138</v>
      </c>
      <c r="BE126" s="236">
        <f>IF(N126="základní",J126,0)</f>
        <v>0</v>
      </c>
      <c r="BF126" s="236">
        <f>IF(N126="snížená",J126,0)</f>
        <v>0</v>
      </c>
      <c r="BG126" s="236">
        <f>IF(N126="zákl. přenesená",J126,0)</f>
        <v>0</v>
      </c>
      <c r="BH126" s="236">
        <f>IF(N126="sníž. přenesená",J126,0)</f>
        <v>0</v>
      </c>
      <c r="BI126" s="236">
        <f>IF(N126="nulová",J126,0)</f>
        <v>0</v>
      </c>
      <c r="BJ126" s="17" t="s">
        <v>87</v>
      </c>
      <c r="BK126" s="236">
        <f>ROUND(I126*H126,2)</f>
        <v>0</v>
      </c>
      <c r="BL126" s="17" t="s">
        <v>273</v>
      </c>
      <c r="BM126" s="235" t="s">
        <v>185</v>
      </c>
    </row>
    <row r="127" s="1" customFormat="1" ht="16.5" customHeight="1">
      <c r="B127" s="38"/>
      <c r="C127" s="272" t="s">
        <v>188</v>
      </c>
      <c r="D127" s="272" t="s">
        <v>182</v>
      </c>
      <c r="E127" s="273" t="s">
        <v>587</v>
      </c>
      <c r="F127" s="274" t="s">
        <v>588</v>
      </c>
      <c r="G127" s="275" t="s">
        <v>170</v>
      </c>
      <c r="H127" s="276">
        <v>2</v>
      </c>
      <c r="I127" s="277"/>
      <c r="J127" s="278">
        <f>ROUND(I127*H127,2)</f>
        <v>0</v>
      </c>
      <c r="K127" s="274" t="s">
        <v>1</v>
      </c>
      <c r="L127" s="43"/>
      <c r="M127" s="279" t="s">
        <v>1</v>
      </c>
      <c r="N127" s="280" t="s">
        <v>44</v>
      </c>
      <c r="O127" s="86"/>
      <c r="P127" s="233">
        <f>O127*H127</f>
        <v>0</v>
      </c>
      <c r="Q127" s="233">
        <v>0</v>
      </c>
      <c r="R127" s="233">
        <f>Q127*H127</f>
        <v>0</v>
      </c>
      <c r="S127" s="233">
        <v>0</v>
      </c>
      <c r="T127" s="234">
        <f>S127*H127</f>
        <v>0</v>
      </c>
      <c r="AR127" s="235" t="s">
        <v>273</v>
      </c>
      <c r="AT127" s="235" t="s">
        <v>182</v>
      </c>
      <c r="AU127" s="235" t="s">
        <v>87</v>
      </c>
      <c r="AY127" s="17" t="s">
        <v>138</v>
      </c>
      <c r="BE127" s="236">
        <f>IF(N127="základní",J127,0)</f>
        <v>0</v>
      </c>
      <c r="BF127" s="236">
        <f>IF(N127="snížená",J127,0)</f>
        <v>0</v>
      </c>
      <c r="BG127" s="236">
        <f>IF(N127="zákl. přenesená",J127,0)</f>
        <v>0</v>
      </c>
      <c r="BH127" s="236">
        <f>IF(N127="sníž. přenesená",J127,0)</f>
        <v>0</v>
      </c>
      <c r="BI127" s="236">
        <f>IF(N127="nulová",J127,0)</f>
        <v>0</v>
      </c>
      <c r="BJ127" s="17" t="s">
        <v>87</v>
      </c>
      <c r="BK127" s="236">
        <f>ROUND(I127*H127,2)</f>
        <v>0</v>
      </c>
      <c r="BL127" s="17" t="s">
        <v>273</v>
      </c>
      <c r="BM127" s="235" t="s">
        <v>191</v>
      </c>
    </row>
    <row r="128" s="1" customFormat="1" ht="16.5" customHeight="1">
      <c r="B128" s="38"/>
      <c r="C128" s="272" t="s">
        <v>171</v>
      </c>
      <c r="D128" s="272" t="s">
        <v>182</v>
      </c>
      <c r="E128" s="273" t="s">
        <v>574</v>
      </c>
      <c r="F128" s="274" t="s">
        <v>575</v>
      </c>
      <c r="G128" s="275" t="s">
        <v>238</v>
      </c>
      <c r="H128" s="276">
        <v>1026</v>
      </c>
      <c r="I128" s="277"/>
      <c r="J128" s="278">
        <f>ROUND(I128*H128,2)</f>
        <v>0</v>
      </c>
      <c r="K128" s="274" t="s">
        <v>1</v>
      </c>
      <c r="L128" s="43"/>
      <c r="M128" s="279" t="s">
        <v>1</v>
      </c>
      <c r="N128" s="280" t="s">
        <v>44</v>
      </c>
      <c r="O128" s="86"/>
      <c r="P128" s="233">
        <f>O128*H128</f>
        <v>0</v>
      </c>
      <c r="Q128" s="233">
        <v>0</v>
      </c>
      <c r="R128" s="233">
        <f>Q128*H128</f>
        <v>0</v>
      </c>
      <c r="S128" s="233">
        <v>0</v>
      </c>
      <c r="T128" s="234">
        <f>S128*H128</f>
        <v>0</v>
      </c>
      <c r="AR128" s="235" t="s">
        <v>273</v>
      </c>
      <c r="AT128" s="235" t="s">
        <v>182</v>
      </c>
      <c r="AU128" s="235" t="s">
        <v>87</v>
      </c>
      <c r="AY128" s="17" t="s">
        <v>138</v>
      </c>
      <c r="BE128" s="236">
        <f>IF(N128="základní",J128,0)</f>
        <v>0</v>
      </c>
      <c r="BF128" s="236">
        <f>IF(N128="snížená",J128,0)</f>
        <v>0</v>
      </c>
      <c r="BG128" s="236">
        <f>IF(N128="zákl. přenesená",J128,0)</f>
        <v>0</v>
      </c>
      <c r="BH128" s="236">
        <f>IF(N128="sníž. přenesená",J128,0)</f>
        <v>0</v>
      </c>
      <c r="BI128" s="236">
        <f>IF(N128="nulová",J128,0)</f>
        <v>0</v>
      </c>
      <c r="BJ128" s="17" t="s">
        <v>87</v>
      </c>
      <c r="BK128" s="236">
        <f>ROUND(I128*H128,2)</f>
        <v>0</v>
      </c>
      <c r="BL128" s="17" t="s">
        <v>273</v>
      </c>
      <c r="BM128" s="235" t="s">
        <v>195</v>
      </c>
    </row>
    <row r="129" s="1" customFormat="1" ht="16.5" customHeight="1">
      <c r="B129" s="38"/>
      <c r="C129" s="272" t="s">
        <v>200</v>
      </c>
      <c r="D129" s="272" t="s">
        <v>182</v>
      </c>
      <c r="E129" s="273" t="s">
        <v>589</v>
      </c>
      <c r="F129" s="274" t="s">
        <v>590</v>
      </c>
      <c r="G129" s="275" t="s">
        <v>170</v>
      </c>
      <c r="H129" s="276">
        <v>2</v>
      </c>
      <c r="I129" s="277"/>
      <c r="J129" s="278">
        <f>ROUND(I129*H129,2)</f>
        <v>0</v>
      </c>
      <c r="K129" s="274" t="s">
        <v>1</v>
      </c>
      <c r="L129" s="43"/>
      <c r="M129" s="279" t="s">
        <v>1</v>
      </c>
      <c r="N129" s="280" t="s">
        <v>44</v>
      </c>
      <c r="O129" s="86"/>
      <c r="P129" s="233">
        <f>O129*H129</f>
        <v>0</v>
      </c>
      <c r="Q129" s="233">
        <v>0</v>
      </c>
      <c r="R129" s="233">
        <f>Q129*H129</f>
        <v>0</v>
      </c>
      <c r="S129" s="233">
        <v>0</v>
      </c>
      <c r="T129" s="234">
        <f>S129*H129</f>
        <v>0</v>
      </c>
      <c r="AR129" s="235" t="s">
        <v>273</v>
      </c>
      <c r="AT129" s="235" t="s">
        <v>182</v>
      </c>
      <c r="AU129" s="235" t="s">
        <v>87</v>
      </c>
      <c r="AY129" s="17" t="s">
        <v>138</v>
      </c>
      <c r="BE129" s="236">
        <f>IF(N129="základní",J129,0)</f>
        <v>0</v>
      </c>
      <c r="BF129" s="236">
        <f>IF(N129="snížená",J129,0)</f>
        <v>0</v>
      </c>
      <c r="BG129" s="236">
        <f>IF(N129="zákl. přenesená",J129,0)</f>
        <v>0</v>
      </c>
      <c r="BH129" s="236">
        <f>IF(N129="sníž. přenesená",J129,0)</f>
        <v>0</v>
      </c>
      <c r="BI129" s="236">
        <f>IF(N129="nulová",J129,0)</f>
        <v>0</v>
      </c>
      <c r="BJ129" s="17" t="s">
        <v>87</v>
      </c>
      <c r="BK129" s="236">
        <f>ROUND(I129*H129,2)</f>
        <v>0</v>
      </c>
      <c r="BL129" s="17" t="s">
        <v>273</v>
      </c>
      <c r="BM129" s="235" t="s">
        <v>203</v>
      </c>
    </row>
    <row r="130" s="1" customFormat="1" ht="16.5" customHeight="1">
      <c r="B130" s="38"/>
      <c r="C130" s="272" t="s">
        <v>177</v>
      </c>
      <c r="D130" s="272" t="s">
        <v>182</v>
      </c>
      <c r="E130" s="273" t="s">
        <v>591</v>
      </c>
      <c r="F130" s="274" t="s">
        <v>592</v>
      </c>
      <c r="G130" s="275" t="s">
        <v>170</v>
      </c>
      <c r="H130" s="276">
        <v>1</v>
      </c>
      <c r="I130" s="277"/>
      <c r="J130" s="278">
        <f>ROUND(I130*H130,2)</f>
        <v>0</v>
      </c>
      <c r="K130" s="274" t="s">
        <v>1</v>
      </c>
      <c r="L130" s="43"/>
      <c r="M130" s="279" t="s">
        <v>1</v>
      </c>
      <c r="N130" s="280" t="s">
        <v>44</v>
      </c>
      <c r="O130" s="86"/>
      <c r="P130" s="233">
        <f>O130*H130</f>
        <v>0</v>
      </c>
      <c r="Q130" s="233">
        <v>0</v>
      </c>
      <c r="R130" s="233">
        <f>Q130*H130</f>
        <v>0</v>
      </c>
      <c r="S130" s="233">
        <v>0</v>
      </c>
      <c r="T130" s="234">
        <f>S130*H130</f>
        <v>0</v>
      </c>
      <c r="AR130" s="235" t="s">
        <v>273</v>
      </c>
      <c r="AT130" s="235" t="s">
        <v>182</v>
      </c>
      <c r="AU130" s="235" t="s">
        <v>87</v>
      </c>
      <c r="AY130" s="17" t="s">
        <v>138</v>
      </c>
      <c r="BE130" s="236">
        <f>IF(N130="základní",J130,0)</f>
        <v>0</v>
      </c>
      <c r="BF130" s="236">
        <f>IF(N130="snížená",J130,0)</f>
        <v>0</v>
      </c>
      <c r="BG130" s="236">
        <f>IF(N130="zákl. přenesená",J130,0)</f>
        <v>0</v>
      </c>
      <c r="BH130" s="236">
        <f>IF(N130="sníž. přenesená",J130,0)</f>
        <v>0</v>
      </c>
      <c r="BI130" s="236">
        <f>IF(N130="nulová",J130,0)</f>
        <v>0</v>
      </c>
      <c r="BJ130" s="17" t="s">
        <v>87</v>
      </c>
      <c r="BK130" s="236">
        <f>ROUND(I130*H130,2)</f>
        <v>0</v>
      </c>
      <c r="BL130" s="17" t="s">
        <v>273</v>
      </c>
      <c r="BM130" s="235" t="s">
        <v>207</v>
      </c>
    </row>
    <row r="131" s="1" customFormat="1" ht="16.5" customHeight="1">
      <c r="B131" s="38"/>
      <c r="C131" s="272" t="s">
        <v>210</v>
      </c>
      <c r="D131" s="272" t="s">
        <v>182</v>
      </c>
      <c r="E131" s="273" t="s">
        <v>593</v>
      </c>
      <c r="F131" s="274" t="s">
        <v>594</v>
      </c>
      <c r="G131" s="275" t="s">
        <v>170</v>
      </c>
      <c r="H131" s="276">
        <v>3</v>
      </c>
      <c r="I131" s="277"/>
      <c r="J131" s="278">
        <f>ROUND(I131*H131,2)</f>
        <v>0</v>
      </c>
      <c r="K131" s="274" t="s">
        <v>1</v>
      </c>
      <c r="L131" s="43"/>
      <c r="M131" s="279" t="s">
        <v>1</v>
      </c>
      <c r="N131" s="280" t="s">
        <v>44</v>
      </c>
      <c r="O131" s="86"/>
      <c r="P131" s="233">
        <f>O131*H131</f>
        <v>0</v>
      </c>
      <c r="Q131" s="233">
        <v>0</v>
      </c>
      <c r="R131" s="233">
        <f>Q131*H131</f>
        <v>0</v>
      </c>
      <c r="S131" s="233">
        <v>0</v>
      </c>
      <c r="T131" s="234">
        <f>S131*H131</f>
        <v>0</v>
      </c>
      <c r="AR131" s="235" t="s">
        <v>273</v>
      </c>
      <c r="AT131" s="235" t="s">
        <v>182</v>
      </c>
      <c r="AU131" s="235" t="s">
        <v>87</v>
      </c>
      <c r="AY131" s="17" t="s">
        <v>138</v>
      </c>
      <c r="BE131" s="236">
        <f>IF(N131="základní",J131,0)</f>
        <v>0</v>
      </c>
      <c r="BF131" s="236">
        <f>IF(N131="snížená",J131,0)</f>
        <v>0</v>
      </c>
      <c r="BG131" s="236">
        <f>IF(N131="zákl. přenesená",J131,0)</f>
        <v>0</v>
      </c>
      <c r="BH131" s="236">
        <f>IF(N131="sníž. přenesená",J131,0)</f>
        <v>0</v>
      </c>
      <c r="BI131" s="236">
        <f>IF(N131="nulová",J131,0)</f>
        <v>0</v>
      </c>
      <c r="BJ131" s="17" t="s">
        <v>87</v>
      </c>
      <c r="BK131" s="236">
        <f>ROUND(I131*H131,2)</f>
        <v>0</v>
      </c>
      <c r="BL131" s="17" t="s">
        <v>273</v>
      </c>
      <c r="BM131" s="235" t="s">
        <v>213</v>
      </c>
    </row>
    <row r="132" s="1" customFormat="1" ht="16.5" customHeight="1">
      <c r="B132" s="38"/>
      <c r="C132" s="272" t="s">
        <v>181</v>
      </c>
      <c r="D132" s="272" t="s">
        <v>182</v>
      </c>
      <c r="E132" s="273" t="s">
        <v>595</v>
      </c>
      <c r="F132" s="274" t="s">
        <v>596</v>
      </c>
      <c r="G132" s="275" t="s">
        <v>170</v>
      </c>
      <c r="H132" s="276">
        <v>1</v>
      </c>
      <c r="I132" s="277"/>
      <c r="J132" s="278">
        <f>ROUND(I132*H132,2)</f>
        <v>0</v>
      </c>
      <c r="K132" s="274" t="s">
        <v>1</v>
      </c>
      <c r="L132" s="43"/>
      <c r="M132" s="279" t="s">
        <v>1</v>
      </c>
      <c r="N132" s="280" t="s">
        <v>44</v>
      </c>
      <c r="O132" s="86"/>
      <c r="P132" s="233">
        <f>O132*H132</f>
        <v>0</v>
      </c>
      <c r="Q132" s="233">
        <v>0</v>
      </c>
      <c r="R132" s="233">
        <f>Q132*H132</f>
        <v>0</v>
      </c>
      <c r="S132" s="233">
        <v>0</v>
      </c>
      <c r="T132" s="234">
        <f>S132*H132</f>
        <v>0</v>
      </c>
      <c r="AR132" s="235" t="s">
        <v>273</v>
      </c>
      <c r="AT132" s="235" t="s">
        <v>182</v>
      </c>
      <c r="AU132" s="235" t="s">
        <v>87</v>
      </c>
      <c r="AY132" s="17" t="s">
        <v>138</v>
      </c>
      <c r="BE132" s="236">
        <f>IF(N132="základní",J132,0)</f>
        <v>0</v>
      </c>
      <c r="BF132" s="236">
        <f>IF(N132="snížená",J132,0)</f>
        <v>0</v>
      </c>
      <c r="BG132" s="236">
        <f>IF(N132="zákl. přenesená",J132,0)</f>
        <v>0</v>
      </c>
      <c r="BH132" s="236">
        <f>IF(N132="sníž. přenesená",J132,0)</f>
        <v>0</v>
      </c>
      <c r="BI132" s="236">
        <f>IF(N132="nulová",J132,0)</f>
        <v>0</v>
      </c>
      <c r="BJ132" s="17" t="s">
        <v>87</v>
      </c>
      <c r="BK132" s="236">
        <f>ROUND(I132*H132,2)</f>
        <v>0</v>
      </c>
      <c r="BL132" s="17" t="s">
        <v>273</v>
      </c>
      <c r="BM132" s="235" t="s">
        <v>220</v>
      </c>
    </row>
    <row r="133" s="1" customFormat="1" ht="16.5" customHeight="1">
      <c r="B133" s="38"/>
      <c r="C133" s="272" t="s">
        <v>8</v>
      </c>
      <c r="D133" s="272" t="s">
        <v>182</v>
      </c>
      <c r="E133" s="273" t="s">
        <v>597</v>
      </c>
      <c r="F133" s="274" t="s">
        <v>598</v>
      </c>
      <c r="G133" s="275" t="s">
        <v>170</v>
      </c>
      <c r="H133" s="276">
        <v>1</v>
      </c>
      <c r="I133" s="277"/>
      <c r="J133" s="278">
        <f>ROUND(I133*H133,2)</f>
        <v>0</v>
      </c>
      <c r="K133" s="274" t="s">
        <v>1</v>
      </c>
      <c r="L133" s="43"/>
      <c r="M133" s="298" t="s">
        <v>1</v>
      </c>
      <c r="N133" s="299" t="s">
        <v>44</v>
      </c>
      <c r="O133" s="296"/>
      <c r="P133" s="300">
        <f>O133*H133</f>
        <v>0</v>
      </c>
      <c r="Q133" s="300">
        <v>0</v>
      </c>
      <c r="R133" s="300">
        <f>Q133*H133</f>
        <v>0</v>
      </c>
      <c r="S133" s="300">
        <v>0</v>
      </c>
      <c r="T133" s="301">
        <f>S133*H133</f>
        <v>0</v>
      </c>
      <c r="AR133" s="235" t="s">
        <v>273</v>
      </c>
      <c r="AT133" s="235" t="s">
        <v>182</v>
      </c>
      <c r="AU133" s="235" t="s">
        <v>87</v>
      </c>
      <c r="AY133" s="17" t="s">
        <v>138</v>
      </c>
      <c r="BE133" s="236">
        <f>IF(N133="základní",J133,0)</f>
        <v>0</v>
      </c>
      <c r="BF133" s="236">
        <f>IF(N133="snížená",J133,0)</f>
        <v>0</v>
      </c>
      <c r="BG133" s="236">
        <f>IF(N133="zákl. přenesená",J133,0)</f>
        <v>0</v>
      </c>
      <c r="BH133" s="236">
        <f>IF(N133="sníž. přenesená",J133,0)</f>
        <v>0</v>
      </c>
      <c r="BI133" s="236">
        <f>IF(N133="nulová",J133,0)</f>
        <v>0</v>
      </c>
      <c r="BJ133" s="17" t="s">
        <v>87</v>
      </c>
      <c r="BK133" s="236">
        <f>ROUND(I133*H133,2)</f>
        <v>0</v>
      </c>
      <c r="BL133" s="17" t="s">
        <v>273</v>
      </c>
      <c r="BM133" s="235" t="s">
        <v>226</v>
      </c>
    </row>
    <row r="134" s="1" customFormat="1" ht="6.96" customHeight="1">
      <c r="B134" s="61"/>
      <c r="C134" s="62"/>
      <c r="D134" s="62"/>
      <c r="E134" s="62"/>
      <c r="F134" s="62"/>
      <c r="G134" s="62"/>
      <c r="H134" s="62"/>
      <c r="I134" s="173"/>
      <c r="J134" s="62"/>
      <c r="K134" s="62"/>
      <c r="L134" s="43"/>
    </row>
  </sheetData>
  <sheetProtection sheet="1" autoFilter="0" formatColumns="0" formatRows="0" objects="1" scenarios="1" spinCount="100000" saltValue="HC/plyd9//Y37WURRoU7MnsoBizeixPF2YajODq+y3pxPmE4SqqD6KzrLnC2Wq0x6HMBgz9j9GDt/z+97EhWTg==" hashValue="3F4eYLiXSVZtMD/JgITrguviUC91WupEjB1IOnDlEebnWjx+Vt+YH07pZXQk+GQoNftaq33NcYASlRTjDS3hiA==" algorithmName="SHA-512" password="CC35"/>
  <autoFilter ref="C116:K133"/>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3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107</v>
      </c>
    </row>
    <row r="3" ht="6.96" customHeight="1">
      <c r="B3" s="132"/>
      <c r="C3" s="133"/>
      <c r="D3" s="133"/>
      <c r="E3" s="133"/>
      <c r="F3" s="133"/>
      <c r="G3" s="133"/>
      <c r="H3" s="133"/>
      <c r="I3" s="134"/>
      <c r="J3" s="133"/>
      <c r="K3" s="133"/>
      <c r="L3" s="20"/>
      <c r="AT3" s="17" t="s">
        <v>89</v>
      </c>
    </row>
    <row r="4" ht="24.96" customHeight="1">
      <c r="B4" s="20"/>
      <c r="D4" s="135" t="s">
        <v>111</v>
      </c>
      <c r="L4" s="20"/>
      <c r="M4" s="136" t="s">
        <v>10</v>
      </c>
      <c r="AT4" s="17" t="s">
        <v>4</v>
      </c>
    </row>
    <row r="5" ht="6.96" customHeight="1">
      <c r="B5" s="20"/>
      <c r="L5" s="20"/>
    </row>
    <row r="6" ht="12" customHeight="1">
      <c r="B6" s="20"/>
      <c r="D6" s="137" t="s">
        <v>16</v>
      </c>
      <c r="L6" s="20"/>
    </row>
    <row r="7" ht="16.5" customHeight="1">
      <c r="B7" s="20"/>
      <c r="E7" s="138" t="str">
        <f>'Rekapitulace zakázky'!K6</f>
        <v>Oprava traťového úseku Česká Lípa – Jedlová v oblasti mokřadů říčky Šporka</v>
      </c>
      <c r="F7" s="137"/>
      <c r="G7" s="137"/>
      <c r="H7" s="137"/>
      <c r="L7" s="20"/>
    </row>
    <row r="8" s="1" customFormat="1" ht="12" customHeight="1">
      <c r="B8" s="43"/>
      <c r="D8" s="137" t="s">
        <v>112</v>
      </c>
      <c r="I8" s="139"/>
      <c r="L8" s="43"/>
    </row>
    <row r="9" s="1" customFormat="1" ht="36.96" customHeight="1">
      <c r="B9" s="43"/>
      <c r="E9" s="140" t="s">
        <v>599</v>
      </c>
      <c r="F9" s="1"/>
      <c r="G9" s="1"/>
      <c r="H9" s="1"/>
      <c r="I9" s="139"/>
      <c r="L9" s="43"/>
    </row>
    <row r="10" s="1" customFormat="1">
      <c r="B10" s="43"/>
      <c r="I10" s="139"/>
      <c r="L10" s="43"/>
    </row>
    <row r="11" s="1" customFormat="1" ht="12" customHeight="1">
      <c r="B11" s="43"/>
      <c r="D11" s="137" t="s">
        <v>18</v>
      </c>
      <c r="F11" s="141" t="s">
        <v>1</v>
      </c>
      <c r="I11" s="142" t="s">
        <v>19</v>
      </c>
      <c r="J11" s="141" t="s">
        <v>1</v>
      </c>
      <c r="L11" s="43"/>
    </row>
    <row r="12" s="1" customFormat="1" ht="12" customHeight="1">
      <c r="B12" s="43"/>
      <c r="D12" s="137" t="s">
        <v>20</v>
      </c>
      <c r="F12" s="141" t="s">
        <v>114</v>
      </c>
      <c r="I12" s="142" t="s">
        <v>22</v>
      </c>
      <c r="J12" s="143" t="str">
        <f>'Rekapitulace zakázky'!AN8</f>
        <v>29. 3. 2019</v>
      </c>
      <c r="L12" s="43"/>
    </row>
    <row r="13" s="1" customFormat="1" ht="10.8" customHeight="1">
      <c r="B13" s="43"/>
      <c r="I13" s="139"/>
      <c r="L13" s="43"/>
    </row>
    <row r="14" s="1" customFormat="1" ht="12" customHeight="1">
      <c r="B14" s="43"/>
      <c r="D14" s="137" t="s">
        <v>24</v>
      </c>
      <c r="I14" s="142" t="s">
        <v>25</v>
      </c>
      <c r="J14" s="141" t="str">
        <f>IF('Rekapitulace zakázky'!AN10="","",'Rekapitulace zakázky'!AN10)</f>
        <v>70994234</v>
      </c>
      <c r="L14" s="43"/>
    </row>
    <row r="15" s="1" customFormat="1" ht="18" customHeight="1">
      <c r="B15" s="43"/>
      <c r="E15" s="141" t="str">
        <f>IF('Rekapitulace zakázky'!E11="","",'Rekapitulace zakázky'!E11)</f>
        <v>SŽDC, s.o.</v>
      </c>
      <c r="I15" s="142" t="s">
        <v>28</v>
      </c>
      <c r="J15" s="141" t="str">
        <f>IF('Rekapitulace zakázky'!AN11="","",'Rekapitulace zakázky'!AN11)</f>
        <v>CZ70994234</v>
      </c>
      <c r="L15" s="43"/>
    </row>
    <row r="16" s="1" customFormat="1" ht="6.96" customHeight="1">
      <c r="B16" s="43"/>
      <c r="I16" s="139"/>
      <c r="L16" s="43"/>
    </row>
    <row r="17" s="1" customFormat="1" ht="12" customHeight="1">
      <c r="B17" s="43"/>
      <c r="D17" s="137" t="s">
        <v>30</v>
      </c>
      <c r="I17" s="142" t="s">
        <v>25</v>
      </c>
      <c r="J17" s="33" t="str">
        <f>'Rekapitulace zakázky'!AN13</f>
        <v>Vyplň údaj</v>
      </c>
      <c r="L17" s="43"/>
    </row>
    <row r="18" s="1" customFormat="1" ht="18" customHeight="1">
      <c r="B18" s="43"/>
      <c r="E18" s="33" t="str">
        <f>'Rekapitulace zakázky'!E14</f>
        <v>Vyplň údaj</v>
      </c>
      <c r="F18" s="141"/>
      <c r="G18" s="141"/>
      <c r="H18" s="141"/>
      <c r="I18" s="142" t="s">
        <v>28</v>
      </c>
      <c r="J18" s="33" t="str">
        <f>'Rekapitulace zakázky'!AN14</f>
        <v>Vyplň údaj</v>
      </c>
      <c r="L18" s="43"/>
    </row>
    <row r="19" s="1" customFormat="1" ht="6.96" customHeight="1">
      <c r="B19" s="43"/>
      <c r="I19" s="139"/>
      <c r="L19" s="43"/>
    </row>
    <row r="20" s="1" customFormat="1" ht="12" customHeight="1">
      <c r="B20" s="43"/>
      <c r="D20" s="137" t="s">
        <v>32</v>
      </c>
      <c r="I20" s="142" t="s">
        <v>25</v>
      </c>
      <c r="J20" s="141" t="str">
        <f>IF('Rekapitulace zakázky'!AN16="","",'Rekapitulace zakázky'!AN16)</f>
        <v>41192168</v>
      </c>
      <c r="L20" s="43"/>
    </row>
    <row r="21" s="1" customFormat="1" ht="18" customHeight="1">
      <c r="B21" s="43"/>
      <c r="E21" s="141" t="str">
        <f>IF('Rekapitulace zakázky'!E17="","",'Rekapitulace zakázky'!E17)</f>
        <v>SG Geotechnika a.s.</v>
      </c>
      <c r="I21" s="142" t="s">
        <v>28</v>
      </c>
      <c r="J21" s="141" t="str">
        <f>IF('Rekapitulace zakázky'!AN17="","",'Rekapitulace zakázky'!AN17)</f>
        <v>CZ41192168</v>
      </c>
      <c r="L21" s="43"/>
    </row>
    <row r="22" s="1" customFormat="1" ht="6.96" customHeight="1">
      <c r="B22" s="43"/>
      <c r="I22" s="139"/>
      <c r="L22" s="43"/>
    </row>
    <row r="23" s="1" customFormat="1" ht="12" customHeight="1">
      <c r="B23" s="43"/>
      <c r="D23" s="137" t="s">
        <v>37</v>
      </c>
      <c r="I23" s="142" t="s">
        <v>25</v>
      </c>
      <c r="J23" s="141" t="str">
        <f>IF('Rekapitulace zakázky'!AN19="","",'Rekapitulace zakázky'!AN19)</f>
        <v>41192168</v>
      </c>
      <c r="L23" s="43"/>
    </row>
    <row r="24" s="1" customFormat="1" ht="18" customHeight="1">
      <c r="B24" s="43"/>
      <c r="E24" s="141" t="str">
        <f>IF('Rekapitulace zakázky'!E20="","",'Rekapitulace zakázky'!E20)</f>
        <v>SG Geotechnika a.s.</v>
      </c>
      <c r="I24" s="142" t="s">
        <v>28</v>
      </c>
      <c r="J24" s="141" t="str">
        <f>IF('Rekapitulace zakázky'!AN20="","",'Rekapitulace zakázky'!AN20)</f>
        <v>CZ41192168</v>
      </c>
      <c r="L24" s="43"/>
    </row>
    <row r="25" s="1" customFormat="1" ht="6.96" customHeight="1">
      <c r="B25" s="43"/>
      <c r="I25" s="139"/>
      <c r="L25" s="43"/>
    </row>
    <row r="26" s="1" customFormat="1" ht="12" customHeight="1">
      <c r="B26" s="43"/>
      <c r="D26" s="137" t="s">
        <v>38</v>
      </c>
      <c r="I26" s="139"/>
      <c r="L26" s="43"/>
    </row>
    <row r="27" s="7" customFormat="1" ht="16.5" customHeight="1">
      <c r="B27" s="144"/>
      <c r="E27" s="145" t="s">
        <v>1</v>
      </c>
      <c r="F27" s="145"/>
      <c r="G27" s="145"/>
      <c r="H27" s="145"/>
      <c r="I27" s="146"/>
      <c r="L27" s="144"/>
    </row>
    <row r="28" s="1" customFormat="1" ht="6.96" customHeight="1">
      <c r="B28" s="43"/>
      <c r="I28" s="139"/>
      <c r="L28" s="43"/>
    </row>
    <row r="29" s="1" customFormat="1" ht="6.96" customHeight="1">
      <c r="B29" s="43"/>
      <c r="D29" s="78"/>
      <c r="E29" s="78"/>
      <c r="F29" s="78"/>
      <c r="G29" s="78"/>
      <c r="H29" s="78"/>
      <c r="I29" s="147"/>
      <c r="J29" s="78"/>
      <c r="K29" s="78"/>
      <c r="L29" s="43"/>
    </row>
    <row r="30" s="1" customFormat="1" ht="25.44" customHeight="1">
      <c r="B30" s="43"/>
      <c r="D30" s="148" t="s">
        <v>39</v>
      </c>
      <c r="I30" s="139"/>
      <c r="J30" s="149">
        <f>ROUND(J117, 2)</f>
        <v>0</v>
      </c>
      <c r="L30" s="43"/>
    </row>
    <row r="31" s="1" customFormat="1" ht="6.96" customHeight="1">
      <c r="B31" s="43"/>
      <c r="D31" s="78"/>
      <c r="E31" s="78"/>
      <c r="F31" s="78"/>
      <c r="G31" s="78"/>
      <c r="H31" s="78"/>
      <c r="I31" s="147"/>
      <c r="J31" s="78"/>
      <c r="K31" s="78"/>
      <c r="L31" s="43"/>
    </row>
    <row r="32" s="1" customFormat="1" ht="14.4" customHeight="1">
      <c r="B32" s="43"/>
      <c r="F32" s="150" t="s">
        <v>41</v>
      </c>
      <c r="I32" s="151" t="s">
        <v>40</v>
      </c>
      <c r="J32" s="150" t="s">
        <v>42</v>
      </c>
      <c r="L32" s="43"/>
    </row>
    <row r="33" s="1" customFormat="1" ht="14.4" customHeight="1">
      <c r="B33" s="43"/>
      <c r="D33" s="152" t="s">
        <v>43</v>
      </c>
      <c r="E33" s="137" t="s">
        <v>44</v>
      </c>
      <c r="F33" s="153">
        <f>ROUND((SUM(BE117:BE148)),  2)</f>
        <v>0</v>
      </c>
      <c r="I33" s="154">
        <v>0.20999999999999999</v>
      </c>
      <c r="J33" s="153">
        <f>ROUND(((SUM(BE117:BE148))*I33),  2)</f>
        <v>0</v>
      </c>
      <c r="L33" s="43"/>
    </row>
    <row r="34" s="1" customFormat="1" ht="14.4" customHeight="1">
      <c r="B34" s="43"/>
      <c r="E34" s="137" t="s">
        <v>45</v>
      </c>
      <c r="F34" s="153">
        <f>ROUND((SUM(BF117:BF148)),  2)</f>
        <v>0</v>
      </c>
      <c r="I34" s="154">
        <v>0.14999999999999999</v>
      </c>
      <c r="J34" s="153">
        <f>ROUND(((SUM(BF117:BF148))*I34),  2)</f>
        <v>0</v>
      </c>
      <c r="L34" s="43"/>
    </row>
    <row r="35" hidden="1" s="1" customFormat="1" ht="14.4" customHeight="1">
      <c r="B35" s="43"/>
      <c r="E35" s="137" t="s">
        <v>46</v>
      </c>
      <c r="F35" s="153">
        <f>ROUND((SUM(BG117:BG148)),  2)</f>
        <v>0</v>
      </c>
      <c r="I35" s="154">
        <v>0.20999999999999999</v>
      </c>
      <c r="J35" s="153">
        <f>0</f>
        <v>0</v>
      </c>
      <c r="L35" s="43"/>
    </row>
    <row r="36" hidden="1" s="1" customFormat="1" ht="14.4" customHeight="1">
      <c r="B36" s="43"/>
      <c r="E36" s="137" t="s">
        <v>47</v>
      </c>
      <c r="F36" s="153">
        <f>ROUND((SUM(BH117:BH148)),  2)</f>
        <v>0</v>
      </c>
      <c r="I36" s="154">
        <v>0.14999999999999999</v>
      </c>
      <c r="J36" s="153">
        <f>0</f>
        <v>0</v>
      </c>
      <c r="L36" s="43"/>
    </row>
    <row r="37" hidden="1" s="1" customFormat="1" ht="14.4" customHeight="1">
      <c r="B37" s="43"/>
      <c r="E37" s="137" t="s">
        <v>48</v>
      </c>
      <c r="F37" s="153">
        <f>ROUND((SUM(BI117:BI148)),  2)</f>
        <v>0</v>
      </c>
      <c r="I37" s="154">
        <v>0</v>
      </c>
      <c r="J37" s="153">
        <f>0</f>
        <v>0</v>
      </c>
      <c r="L37" s="43"/>
    </row>
    <row r="38" s="1" customFormat="1" ht="6.96" customHeight="1">
      <c r="B38" s="43"/>
      <c r="I38" s="139"/>
      <c r="L38" s="43"/>
    </row>
    <row r="39" s="1" customFormat="1" ht="25.44" customHeight="1">
      <c r="B39" s="43"/>
      <c r="C39" s="155"/>
      <c r="D39" s="156" t="s">
        <v>49</v>
      </c>
      <c r="E39" s="157"/>
      <c r="F39" s="157"/>
      <c r="G39" s="158" t="s">
        <v>50</v>
      </c>
      <c r="H39" s="159" t="s">
        <v>51</v>
      </c>
      <c r="I39" s="160"/>
      <c r="J39" s="161">
        <f>SUM(J30:J37)</f>
        <v>0</v>
      </c>
      <c r="K39" s="162"/>
      <c r="L39" s="43"/>
    </row>
    <row r="40" s="1" customFormat="1" ht="14.4" customHeight="1">
      <c r="B40" s="43"/>
      <c r="I40" s="139"/>
      <c r="L40" s="43"/>
    </row>
    <row r="41" ht="14.4" customHeight="1">
      <c r="B41" s="20"/>
      <c r="L41" s="20"/>
    </row>
    <row r="42" ht="14.4" customHeight="1">
      <c r="B42" s="20"/>
      <c r="L42" s="20"/>
    </row>
    <row r="43" ht="14.4" customHeight="1">
      <c r="B43" s="20"/>
      <c r="L43" s="20"/>
    </row>
    <row r="44" ht="14.4" customHeight="1">
      <c r="B44" s="20"/>
      <c r="L44" s="20"/>
    </row>
    <row r="45" ht="14.4" customHeight="1">
      <c r="B45" s="20"/>
      <c r="L45" s="20"/>
    </row>
    <row r="46" ht="14.4" customHeight="1">
      <c r="B46" s="20"/>
      <c r="L46" s="20"/>
    </row>
    <row r="47" ht="14.4" customHeight="1">
      <c r="B47" s="20"/>
      <c r="L47" s="20"/>
    </row>
    <row r="48" ht="14.4" customHeight="1">
      <c r="B48" s="20"/>
      <c r="L48" s="20"/>
    </row>
    <row r="49" ht="14.4" customHeight="1">
      <c r="B49" s="20"/>
      <c r="L49" s="20"/>
    </row>
    <row r="50" s="1" customFormat="1" ht="14.4" customHeight="1">
      <c r="B50" s="43"/>
      <c r="D50" s="163" t="s">
        <v>52</v>
      </c>
      <c r="E50" s="164"/>
      <c r="F50" s="164"/>
      <c r="G50" s="163" t="s">
        <v>53</v>
      </c>
      <c r="H50" s="164"/>
      <c r="I50" s="165"/>
      <c r="J50" s="164"/>
      <c r="K50" s="164"/>
      <c r="L50" s="4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1" customFormat="1">
      <c r="B61" s="43"/>
      <c r="D61" s="166" t="s">
        <v>54</v>
      </c>
      <c r="E61" s="167"/>
      <c r="F61" s="168" t="s">
        <v>55</v>
      </c>
      <c r="G61" s="166" t="s">
        <v>54</v>
      </c>
      <c r="H61" s="167"/>
      <c r="I61" s="169"/>
      <c r="J61" s="170" t="s">
        <v>55</v>
      </c>
      <c r="K61" s="167"/>
      <c r="L61" s="43"/>
    </row>
    <row r="62">
      <c r="B62" s="20"/>
      <c r="L62" s="20"/>
    </row>
    <row r="63">
      <c r="B63" s="20"/>
      <c r="L63" s="20"/>
    </row>
    <row r="64">
      <c r="B64" s="20"/>
      <c r="L64" s="20"/>
    </row>
    <row r="65" s="1" customFormat="1">
      <c r="B65" s="43"/>
      <c r="D65" s="163" t="s">
        <v>56</v>
      </c>
      <c r="E65" s="164"/>
      <c r="F65" s="164"/>
      <c r="G65" s="163" t="s">
        <v>57</v>
      </c>
      <c r="H65" s="164"/>
      <c r="I65" s="165"/>
      <c r="J65" s="164"/>
      <c r="K65" s="164"/>
      <c r="L65" s="43"/>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1" customFormat="1">
      <c r="B76" s="43"/>
      <c r="D76" s="166" t="s">
        <v>54</v>
      </c>
      <c r="E76" s="167"/>
      <c r="F76" s="168" t="s">
        <v>55</v>
      </c>
      <c r="G76" s="166" t="s">
        <v>54</v>
      </c>
      <c r="H76" s="167"/>
      <c r="I76" s="169"/>
      <c r="J76" s="170" t="s">
        <v>55</v>
      </c>
      <c r="K76" s="167"/>
      <c r="L76" s="43"/>
    </row>
    <row r="77" s="1" customFormat="1" ht="14.4" customHeight="1">
      <c r="B77" s="171"/>
      <c r="C77" s="172"/>
      <c r="D77" s="172"/>
      <c r="E77" s="172"/>
      <c r="F77" s="172"/>
      <c r="G77" s="172"/>
      <c r="H77" s="172"/>
      <c r="I77" s="173"/>
      <c r="J77" s="172"/>
      <c r="K77" s="172"/>
      <c r="L77" s="43"/>
    </row>
    <row r="81" s="1" customFormat="1" ht="6.96" customHeight="1">
      <c r="B81" s="174"/>
      <c r="C81" s="175"/>
      <c r="D81" s="175"/>
      <c r="E81" s="175"/>
      <c r="F81" s="175"/>
      <c r="G81" s="175"/>
      <c r="H81" s="175"/>
      <c r="I81" s="176"/>
      <c r="J81" s="175"/>
      <c r="K81" s="175"/>
      <c r="L81" s="43"/>
    </row>
    <row r="82" s="1" customFormat="1" ht="24.96" customHeight="1">
      <c r="B82" s="38"/>
      <c r="C82" s="23" t="s">
        <v>115</v>
      </c>
      <c r="D82" s="39"/>
      <c r="E82" s="39"/>
      <c r="F82" s="39"/>
      <c r="G82" s="39"/>
      <c r="H82" s="39"/>
      <c r="I82" s="139"/>
      <c r="J82" s="39"/>
      <c r="K82" s="39"/>
      <c r="L82" s="43"/>
    </row>
    <row r="83" s="1" customFormat="1" ht="6.96" customHeight="1">
      <c r="B83" s="38"/>
      <c r="C83" s="39"/>
      <c r="D83" s="39"/>
      <c r="E83" s="39"/>
      <c r="F83" s="39"/>
      <c r="G83" s="39"/>
      <c r="H83" s="39"/>
      <c r="I83" s="139"/>
      <c r="J83" s="39"/>
      <c r="K83" s="39"/>
      <c r="L83" s="43"/>
    </row>
    <row r="84" s="1" customFormat="1" ht="12" customHeight="1">
      <c r="B84" s="38"/>
      <c r="C84" s="32" t="s">
        <v>16</v>
      </c>
      <c r="D84" s="39"/>
      <c r="E84" s="39"/>
      <c r="F84" s="39"/>
      <c r="G84" s="39"/>
      <c r="H84" s="39"/>
      <c r="I84" s="139"/>
      <c r="J84" s="39"/>
      <c r="K84" s="39"/>
      <c r="L84" s="43"/>
    </row>
    <row r="85" s="1" customFormat="1" ht="16.5" customHeight="1">
      <c r="B85" s="38"/>
      <c r="C85" s="39"/>
      <c r="D85" s="39"/>
      <c r="E85" s="177" t="str">
        <f>E7</f>
        <v>Oprava traťového úseku Česká Lípa – Jedlová v oblasti mokřadů říčky Šporka</v>
      </c>
      <c r="F85" s="32"/>
      <c r="G85" s="32"/>
      <c r="H85" s="32"/>
      <c r="I85" s="139"/>
      <c r="J85" s="39"/>
      <c r="K85" s="39"/>
      <c r="L85" s="43"/>
    </row>
    <row r="86" s="1" customFormat="1" ht="12" customHeight="1">
      <c r="B86" s="38"/>
      <c r="C86" s="32" t="s">
        <v>112</v>
      </c>
      <c r="D86" s="39"/>
      <c r="E86" s="39"/>
      <c r="F86" s="39"/>
      <c r="G86" s="39"/>
      <c r="H86" s="39"/>
      <c r="I86" s="139"/>
      <c r="J86" s="39"/>
      <c r="K86" s="39"/>
      <c r="L86" s="43"/>
    </row>
    <row r="87" s="1" customFormat="1" ht="16.5" customHeight="1">
      <c r="B87" s="38"/>
      <c r="C87" s="39"/>
      <c r="D87" s="39"/>
      <c r="E87" s="71" t="str">
        <f>E9</f>
        <v>04.4 - Přeložka kabelů v úseku Česká Lípa - Nový Bor km 47,7 - 48,3 - definitivní stav - ÚOŽI</v>
      </c>
      <c r="F87" s="39"/>
      <c r="G87" s="39"/>
      <c r="H87" s="39"/>
      <c r="I87" s="139"/>
      <c r="J87" s="39"/>
      <c r="K87" s="39"/>
      <c r="L87" s="43"/>
    </row>
    <row r="88" s="1" customFormat="1" ht="6.96" customHeight="1">
      <c r="B88" s="38"/>
      <c r="C88" s="39"/>
      <c r="D88" s="39"/>
      <c r="E88" s="39"/>
      <c r="F88" s="39"/>
      <c r="G88" s="39"/>
      <c r="H88" s="39"/>
      <c r="I88" s="139"/>
      <c r="J88" s="39"/>
      <c r="K88" s="39"/>
      <c r="L88" s="43"/>
    </row>
    <row r="89" s="1" customFormat="1" ht="12" customHeight="1">
      <c r="B89" s="38"/>
      <c r="C89" s="32" t="s">
        <v>20</v>
      </c>
      <c r="D89" s="39"/>
      <c r="E89" s="39"/>
      <c r="F89" s="27" t="str">
        <f>F12</f>
        <v xml:space="preserve"> </v>
      </c>
      <c r="G89" s="39"/>
      <c r="H89" s="39"/>
      <c r="I89" s="142" t="s">
        <v>22</v>
      </c>
      <c r="J89" s="74" t="str">
        <f>IF(J12="","",J12)</f>
        <v>29. 3. 2019</v>
      </c>
      <c r="K89" s="39"/>
      <c r="L89" s="43"/>
    </row>
    <row r="90" s="1" customFormat="1" ht="6.96" customHeight="1">
      <c r="B90" s="38"/>
      <c r="C90" s="39"/>
      <c r="D90" s="39"/>
      <c r="E90" s="39"/>
      <c r="F90" s="39"/>
      <c r="G90" s="39"/>
      <c r="H90" s="39"/>
      <c r="I90" s="139"/>
      <c r="J90" s="39"/>
      <c r="K90" s="39"/>
      <c r="L90" s="43"/>
    </row>
    <row r="91" s="1" customFormat="1" ht="27.9" customHeight="1">
      <c r="B91" s="38"/>
      <c r="C91" s="32" t="s">
        <v>24</v>
      </c>
      <c r="D91" s="39"/>
      <c r="E91" s="39"/>
      <c r="F91" s="27" t="str">
        <f>E15</f>
        <v>SŽDC, s.o.</v>
      </c>
      <c r="G91" s="39"/>
      <c r="H91" s="39"/>
      <c r="I91" s="142" t="s">
        <v>32</v>
      </c>
      <c r="J91" s="36" t="str">
        <f>E21</f>
        <v>SG Geotechnika a.s.</v>
      </c>
      <c r="K91" s="39"/>
      <c r="L91" s="43"/>
    </row>
    <row r="92" s="1" customFormat="1" ht="27.9" customHeight="1">
      <c r="B92" s="38"/>
      <c r="C92" s="32" t="s">
        <v>30</v>
      </c>
      <c r="D92" s="39"/>
      <c r="E92" s="39"/>
      <c r="F92" s="27" t="str">
        <f>IF(E18="","",E18)</f>
        <v>Vyplň údaj</v>
      </c>
      <c r="G92" s="39"/>
      <c r="H92" s="39"/>
      <c r="I92" s="142" t="s">
        <v>37</v>
      </c>
      <c r="J92" s="36" t="str">
        <f>E24</f>
        <v>SG Geotechnika a.s.</v>
      </c>
      <c r="K92" s="39"/>
      <c r="L92" s="43"/>
    </row>
    <row r="93" s="1" customFormat="1" ht="10.32" customHeight="1">
      <c r="B93" s="38"/>
      <c r="C93" s="39"/>
      <c r="D93" s="39"/>
      <c r="E93" s="39"/>
      <c r="F93" s="39"/>
      <c r="G93" s="39"/>
      <c r="H93" s="39"/>
      <c r="I93" s="139"/>
      <c r="J93" s="39"/>
      <c r="K93" s="39"/>
      <c r="L93" s="43"/>
    </row>
    <row r="94" s="1" customFormat="1" ht="29.28" customHeight="1">
      <c r="B94" s="38"/>
      <c r="C94" s="178" t="s">
        <v>116</v>
      </c>
      <c r="D94" s="179"/>
      <c r="E94" s="179"/>
      <c r="F94" s="179"/>
      <c r="G94" s="179"/>
      <c r="H94" s="179"/>
      <c r="I94" s="180"/>
      <c r="J94" s="181" t="s">
        <v>117</v>
      </c>
      <c r="K94" s="179"/>
      <c r="L94" s="43"/>
    </row>
    <row r="95" s="1" customFormat="1" ht="10.32" customHeight="1">
      <c r="B95" s="38"/>
      <c r="C95" s="39"/>
      <c r="D95" s="39"/>
      <c r="E95" s="39"/>
      <c r="F95" s="39"/>
      <c r="G95" s="39"/>
      <c r="H95" s="39"/>
      <c r="I95" s="139"/>
      <c r="J95" s="39"/>
      <c r="K95" s="39"/>
      <c r="L95" s="43"/>
    </row>
    <row r="96" s="1" customFormat="1" ht="22.8" customHeight="1">
      <c r="B96" s="38"/>
      <c r="C96" s="182" t="s">
        <v>118</v>
      </c>
      <c r="D96" s="39"/>
      <c r="E96" s="39"/>
      <c r="F96" s="39"/>
      <c r="G96" s="39"/>
      <c r="H96" s="39"/>
      <c r="I96" s="139"/>
      <c r="J96" s="105">
        <f>J117</f>
        <v>0</v>
      </c>
      <c r="K96" s="39"/>
      <c r="L96" s="43"/>
      <c r="AU96" s="17" t="s">
        <v>119</v>
      </c>
    </row>
    <row r="97" s="8" customFormat="1" ht="24.96" customHeight="1">
      <c r="B97" s="183"/>
      <c r="C97" s="184"/>
      <c r="D97" s="185" t="s">
        <v>122</v>
      </c>
      <c r="E97" s="186"/>
      <c r="F97" s="186"/>
      <c r="G97" s="186"/>
      <c r="H97" s="186"/>
      <c r="I97" s="187"/>
      <c r="J97" s="188">
        <f>J118</f>
        <v>0</v>
      </c>
      <c r="K97" s="184"/>
      <c r="L97" s="189"/>
    </row>
    <row r="98" s="1" customFormat="1" ht="21.84" customHeight="1">
      <c r="B98" s="38"/>
      <c r="C98" s="39"/>
      <c r="D98" s="39"/>
      <c r="E98" s="39"/>
      <c r="F98" s="39"/>
      <c r="G98" s="39"/>
      <c r="H98" s="39"/>
      <c r="I98" s="139"/>
      <c r="J98" s="39"/>
      <c r="K98" s="39"/>
      <c r="L98" s="43"/>
    </row>
    <row r="99" s="1" customFormat="1" ht="6.96" customHeight="1">
      <c r="B99" s="61"/>
      <c r="C99" s="62"/>
      <c r="D99" s="62"/>
      <c r="E99" s="62"/>
      <c r="F99" s="62"/>
      <c r="G99" s="62"/>
      <c r="H99" s="62"/>
      <c r="I99" s="173"/>
      <c r="J99" s="62"/>
      <c r="K99" s="62"/>
      <c r="L99" s="43"/>
    </row>
    <row r="103" s="1" customFormat="1" ht="6.96" customHeight="1">
      <c r="B103" s="63"/>
      <c r="C103" s="64"/>
      <c r="D103" s="64"/>
      <c r="E103" s="64"/>
      <c r="F103" s="64"/>
      <c r="G103" s="64"/>
      <c r="H103" s="64"/>
      <c r="I103" s="176"/>
      <c r="J103" s="64"/>
      <c r="K103" s="64"/>
      <c r="L103" s="43"/>
    </row>
    <row r="104" s="1" customFormat="1" ht="24.96" customHeight="1">
      <c r="B104" s="38"/>
      <c r="C104" s="23" t="s">
        <v>123</v>
      </c>
      <c r="D104" s="39"/>
      <c r="E104" s="39"/>
      <c r="F104" s="39"/>
      <c r="G104" s="39"/>
      <c r="H104" s="39"/>
      <c r="I104" s="139"/>
      <c r="J104" s="39"/>
      <c r="K104" s="39"/>
      <c r="L104" s="43"/>
    </row>
    <row r="105" s="1" customFormat="1" ht="6.96" customHeight="1">
      <c r="B105" s="38"/>
      <c r="C105" s="39"/>
      <c r="D105" s="39"/>
      <c r="E105" s="39"/>
      <c r="F105" s="39"/>
      <c r="G105" s="39"/>
      <c r="H105" s="39"/>
      <c r="I105" s="139"/>
      <c r="J105" s="39"/>
      <c r="K105" s="39"/>
      <c r="L105" s="43"/>
    </row>
    <row r="106" s="1" customFormat="1" ht="12" customHeight="1">
      <c r="B106" s="38"/>
      <c r="C106" s="32" t="s">
        <v>16</v>
      </c>
      <c r="D106" s="39"/>
      <c r="E106" s="39"/>
      <c r="F106" s="39"/>
      <c r="G106" s="39"/>
      <c r="H106" s="39"/>
      <c r="I106" s="139"/>
      <c r="J106" s="39"/>
      <c r="K106" s="39"/>
      <c r="L106" s="43"/>
    </row>
    <row r="107" s="1" customFormat="1" ht="16.5" customHeight="1">
      <c r="B107" s="38"/>
      <c r="C107" s="39"/>
      <c r="D107" s="39"/>
      <c r="E107" s="177" t="str">
        <f>E7</f>
        <v>Oprava traťového úseku Česká Lípa – Jedlová v oblasti mokřadů říčky Šporka</v>
      </c>
      <c r="F107" s="32"/>
      <c r="G107" s="32"/>
      <c r="H107" s="32"/>
      <c r="I107" s="139"/>
      <c r="J107" s="39"/>
      <c r="K107" s="39"/>
      <c r="L107" s="43"/>
    </row>
    <row r="108" s="1" customFormat="1" ht="12" customHeight="1">
      <c r="B108" s="38"/>
      <c r="C108" s="32" t="s">
        <v>112</v>
      </c>
      <c r="D108" s="39"/>
      <c r="E108" s="39"/>
      <c r="F108" s="39"/>
      <c r="G108" s="39"/>
      <c r="H108" s="39"/>
      <c r="I108" s="139"/>
      <c r="J108" s="39"/>
      <c r="K108" s="39"/>
      <c r="L108" s="43"/>
    </row>
    <row r="109" s="1" customFormat="1" ht="16.5" customHeight="1">
      <c r="B109" s="38"/>
      <c r="C109" s="39"/>
      <c r="D109" s="39"/>
      <c r="E109" s="71" t="str">
        <f>E9</f>
        <v>04.4 - Přeložka kabelů v úseku Česká Lípa - Nový Bor km 47,7 - 48,3 - definitivní stav - ÚOŽI</v>
      </c>
      <c r="F109" s="39"/>
      <c r="G109" s="39"/>
      <c r="H109" s="39"/>
      <c r="I109" s="139"/>
      <c r="J109" s="39"/>
      <c r="K109" s="39"/>
      <c r="L109" s="43"/>
    </row>
    <row r="110" s="1" customFormat="1" ht="6.96" customHeight="1">
      <c r="B110" s="38"/>
      <c r="C110" s="39"/>
      <c r="D110" s="39"/>
      <c r="E110" s="39"/>
      <c r="F110" s="39"/>
      <c r="G110" s="39"/>
      <c r="H110" s="39"/>
      <c r="I110" s="139"/>
      <c r="J110" s="39"/>
      <c r="K110" s="39"/>
      <c r="L110" s="43"/>
    </row>
    <row r="111" s="1" customFormat="1" ht="12" customHeight="1">
      <c r="B111" s="38"/>
      <c r="C111" s="32" t="s">
        <v>20</v>
      </c>
      <c r="D111" s="39"/>
      <c r="E111" s="39"/>
      <c r="F111" s="27" t="str">
        <f>F12</f>
        <v xml:space="preserve"> </v>
      </c>
      <c r="G111" s="39"/>
      <c r="H111" s="39"/>
      <c r="I111" s="142" t="s">
        <v>22</v>
      </c>
      <c r="J111" s="74" t="str">
        <f>IF(J12="","",J12)</f>
        <v>29. 3. 2019</v>
      </c>
      <c r="K111" s="39"/>
      <c r="L111" s="43"/>
    </row>
    <row r="112" s="1" customFormat="1" ht="6.96" customHeight="1">
      <c r="B112" s="38"/>
      <c r="C112" s="39"/>
      <c r="D112" s="39"/>
      <c r="E112" s="39"/>
      <c r="F112" s="39"/>
      <c r="G112" s="39"/>
      <c r="H112" s="39"/>
      <c r="I112" s="139"/>
      <c r="J112" s="39"/>
      <c r="K112" s="39"/>
      <c r="L112" s="43"/>
    </row>
    <row r="113" s="1" customFormat="1" ht="27.9" customHeight="1">
      <c r="B113" s="38"/>
      <c r="C113" s="32" t="s">
        <v>24</v>
      </c>
      <c r="D113" s="39"/>
      <c r="E113" s="39"/>
      <c r="F113" s="27" t="str">
        <f>E15</f>
        <v>SŽDC, s.o.</v>
      </c>
      <c r="G113" s="39"/>
      <c r="H113" s="39"/>
      <c r="I113" s="142" t="s">
        <v>32</v>
      </c>
      <c r="J113" s="36" t="str">
        <f>E21</f>
        <v>SG Geotechnika a.s.</v>
      </c>
      <c r="K113" s="39"/>
      <c r="L113" s="43"/>
    </row>
    <row r="114" s="1" customFormat="1" ht="27.9" customHeight="1">
      <c r="B114" s="38"/>
      <c r="C114" s="32" t="s">
        <v>30</v>
      </c>
      <c r="D114" s="39"/>
      <c r="E114" s="39"/>
      <c r="F114" s="27" t="str">
        <f>IF(E18="","",E18)</f>
        <v>Vyplň údaj</v>
      </c>
      <c r="G114" s="39"/>
      <c r="H114" s="39"/>
      <c r="I114" s="142" t="s">
        <v>37</v>
      </c>
      <c r="J114" s="36" t="str">
        <f>E24</f>
        <v>SG Geotechnika a.s.</v>
      </c>
      <c r="K114" s="39"/>
      <c r="L114" s="43"/>
    </row>
    <row r="115" s="1" customFormat="1" ht="10.32" customHeight="1">
      <c r="B115" s="38"/>
      <c r="C115" s="39"/>
      <c r="D115" s="39"/>
      <c r="E115" s="39"/>
      <c r="F115" s="39"/>
      <c r="G115" s="39"/>
      <c r="H115" s="39"/>
      <c r="I115" s="139"/>
      <c r="J115" s="39"/>
      <c r="K115" s="39"/>
      <c r="L115" s="43"/>
    </row>
    <row r="116" s="10" customFormat="1" ht="29.28" customHeight="1">
      <c r="B116" s="197"/>
      <c r="C116" s="198" t="s">
        <v>124</v>
      </c>
      <c r="D116" s="199" t="s">
        <v>64</v>
      </c>
      <c r="E116" s="199" t="s">
        <v>60</v>
      </c>
      <c r="F116" s="199" t="s">
        <v>61</v>
      </c>
      <c r="G116" s="199" t="s">
        <v>125</v>
      </c>
      <c r="H116" s="199" t="s">
        <v>126</v>
      </c>
      <c r="I116" s="200" t="s">
        <v>127</v>
      </c>
      <c r="J116" s="199" t="s">
        <v>117</v>
      </c>
      <c r="K116" s="201" t="s">
        <v>128</v>
      </c>
      <c r="L116" s="202"/>
      <c r="M116" s="95" t="s">
        <v>1</v>
      </c>
      <c r="N116" s="96" t="s">
        <v>43</v>
      </c>
      <c r="O116" s="96" t="s">
        <v>129</v>
      </c>
      <c r="P116" s="96" t="s">
        <v>130</v>
      </c>
      <c r="Q116" s="96" t="s">
        <v>131</v>
      </c>
      <c r="R116" s="96" t="s">
        <v>132</v>
      </c>
      <c r="S116" s="96" t="s">
        <v>133</v>
      </c>
      <c r="T116" s="97" t="s">
        <v>134</v>
      </c>
    </row>
    <row r="117" s="1" customFormat="1" ht="22.8" customHeight="1">
      <c r="B117" s="38"/>
      <c r="C117" s="102" t="s">
        <v>135</v>
      </c>
      <c r="D117" s="39"/>
      <c r="E117" s="39"/>
      <c r="F117" s="39"/>
      <c r="G117" s="39"/>
      <c r="H117" s="39"/>
      <c r="I117" s="139"/>
      <c r="J117" s="203">
        <f>BK117</f>
        <v>0</v>
      </c>
      <c r="K117" s="39"/>
      <c r="L117" s="43"/>
      <c r="M117" s="98"/>
      <c r="N117" s="99"/>
      <c r="O117" s="99"/>
      <c r="P117" s="204">
        <f>P118</f>
        <v>0</v>
      </c>
      <c r="Q117" s="99"/>
      <c r="R117" s="204">
        <f>R118</f>
        <v>0</v>
      </c>
      <c r="S117" s="99"/>
      <c r="T117" s="205">
        <f>T118</f>
        <v>0</v>
      </c>
      <c r="AT117" s="17" t="s">
        <v>78</v>
      </c>
      <c r="AU117" s="17" t="s">
        <v>119</v>
      </c>
      <c r="BK117" s="206">
        <f>BK118</f>
        <v>0</v>
      </c>
    </row>
    <row r="118" s="11" customFormat="1" ht="25.92" customHeight="1">
      <c r="B118" s="207"/>
      <c r="C118" s="208"/>
      <c r="D118" s="209" t="s">
        <v>78</v>
      </c>
      <c r="E118" s="210" t="s">
        <v>269</v>
      </c>
      <c r="F118" s="210" t="s">
        <v>270</v>
      </c>
      <c r="G118" s="208"/>
      <c r="H118" s="208"/>
      <c r="I118" s="211"/>
      <c r="J118" s="212">
        <f>BK118</f>
        <v>0</v>
      </c>
      <c r="K118" s="208"/>
      <c r="L118" s="213"/>
      <c r="M118" s="214"/>
      <c r="N118" s="215"/>
      <c r="O118" s="215"/>
      <c r="P118" s="216">
        <f>SUM(P119:P148)</f>
        <v>0</v>
      </c>
      <c r="Q118" s="215"/>
      <c r="R118" s="216">
        <f>SUM(R119:R148)</f>
        <v>0</v>
      </c>
      <c r="S118" s="215"/>
      <c r="T118" s="217">
        <f>SUM(T119:T148)</f>
        <v>0</v>
      </c>
      <c r="AR118" s="218" t="s">
        <v>147</v>
      </c>
      <c r="AT118" s="219" t="s">
        <v>78</v>
      </c>
      <c r="AU118" s="219" t="s">
        <v>79</v>
      </c>
      <c r="AY118" s="218" t="s">
        <v>138</v>
      </c>
      <c r="BK118" s="220">
        <f>SUM(BK119:BK148)</f>
        <v>0</v>
      </c>
    </row>
    <row r="119" s="1" customFormat="1" ht="16.5" customHeight="1">
      <c r="B119" s="38"/>
      <c r="C119" s="272" t="s">
        <v>87</v>
      </c>
      <c r="D119" s="272" t="s">
        <v>182</v>
      </c>
      <c r="E119" s="273" t="s">
        <v>577</v>
      </c>
      <c r="F119" s="274" t="s">
        <v>578</v>
      </c>
      <c r="G119" s="275" t="s">
        <v>238</v>
      </c>
      <c r="H119" s="276">
        <v>1520</v>
      </c>
      <c r="I119" s="277"/>
      <c r="J119" s="278">
        <f>ROUND(I119*H119,2)</f>
        <v>0</v>
      </c>
      <c r="K119" s="274" t="s">
        <v>1</v>
      </c>
      <c r="L119" s="43"/>
      <c r="M119" s="279" t="s">
        <v>1</v>
      </c>
      <c r="N119" s="280" t="s">
        <v>44</v>
      </c>
      <c r="O119" s="86"/>
      <c r="P119" s="233">
        <f>O119*H119</f>
        <v>0</v>
      </c>
      <c r="Q119" s="233">
        <v>0</v>
      </c>
      <c r="R119" s="233">
        <f>Q119*H119</f>
        <v>0</v>
      </c>
      <c r="S119" s="233">
        <v>0</v>
      </c>
      <c r="T119" s="234">
        <f>S119*H119</f>
        <v>0</v>
      </c>
      <c r="AR119" s="235" t="s">
        <v>273</v>
      </c>
      <c r="AT119" s="235" t="s">
        <v>182</v>
      </c>
      <c r="AU119" s="235" t="s">
        <v>87</v>
      </c>
      <c r="AY119" s="17" t="s">
        <v>138</v>
      </c>
      <c r="BE119" s="236">
        <f>IF(N119="základní",J119,0)</f>
        <v>0</v>
      </c>
      <c r="BF119" s="236">
        <f>IF(N119="snížená",J119,0)</f>
        <v>0</v>
      </c>
      <c r="BG119" s="236">
        <f>IF(N119="zákl. přenesená",J119,0)</f>
        <v>0</v>
      </c>
      <c r="BH119" s="236">
        <f>IF(N119="sníž. přenesená",J119,0)</f>
        <v>0</v>
      </c>
      <c r="BI119" s="236">
        <f>IF(N119="nulová",J119,0)</f>
        <v>0</v>
      </c>
      <c r="BJ119" s="17" t="s">
        <v>87</v>
      </c>
      <c r="BK119" s="236">
        <f>ROUND(I119*H119,2)</f>
        <v>0</v>
      </c>
      <c r="BL119" s="17" t="s">
        <v>273</v>
      </c>
      <c r="BM119" s="235" t="s">
        <v>89</v>
      </c>
    </row>
    <row r="120" s="12" customFormat="1">
      <c r="B120" s="237"/>
      <c r="C120" s="238"/>
      <c r="D120" s="239" t="s">
        <v>148</v>
      </c>
      <c r="E120" s="240" t="s">
        <v>1</v>
      </c>
      <c r="F120" s="241" t="s">
        <v>600</v>
      </c>
      <c r="G120" s="238"/>
      <c r="H120" s="240" t="s">
        <v>1</v>
      </c>
      <c r="I120" s="242"/>
      <c r="J120" s="238"/>
      <c r="K120" s="238"/>
      <c r="L120" s="243"/>
      <c r="M120" s="244"/>
      <c r="N120" s="245"/>
      <c r="O120" s="245"/>
      <c r="P120" s="245"/>
      <c r="Q120" s="245"/>
      <c r="R120" s="245"/>
      <c r="S120" s="245"/>
      <c r="T120" s="246"/>
      <c r="AT120" s="247" t="s">
        <v>148</v>
      </c>
      <c r="AU120" s="247" t="s">
        <v>87</v>
      </c>
      <c r="AV120" s="12" t="s">
        <v>87</v>
      </c>
      <c r="AW120" s="12" t="s">
        <v>36</v>
      </c>
      <c r="AX120" s="12" t="s">
        <v>79</v>
      </c>
      <c r="AY120" s="247" t="s">
        <v>138</v>
      </c>
    </row>
    <row r="121" s="13" customFormat="1">
      <c r="B121" s="248"/>
      <c r="C121" s="249"/>
      <c r="D121" s="239" t="s">
        <v>148</v>
      </c>
      <c r="E121" s="250" t="s">
        <v>1</v>
      </c>
      <c r="F121" s="251" t="s">
        <v>601</v>
      </c>
      <c r="G121" s="249"/>
      <c r="H121" s="252">
        <v>530</v>
      </c>
      <c r="I121" s="253"/>
      <c r="J121" s="249"/>
      <c r="K121" s="249"/>
      <c r="L121" s="254"/>
      <c r="M121" s="255"/>
      <c r="N121" s="256"/>
      <c r="O121" s="256"/>
      <c r="P121" s="256"/>
      <c r="Q121" s="256"/>
      <c r="R121" s="256"/>
      <c r="S121" s="256"/>
      <c r="T121" s="257"/>
      <c r="AT121" s="258" t="s">
        <v>148</v>
      </c>
      <c r="AU121" s="258" t="s">
        <v>87</v>
      </c>
      <c r="AV121" s="13" t="s">
        <v>89</v>
      </c>
      <c r="AW121" s="13" t="s">
        <v>36</v>
      </c>
      <c r="AX121" s="13" t="s">
        <v>79</v>
      </c>
      <c r="AY121" s="258" t="s">
        <v>138</v>
      </c>
    </row>
    <row r="122" s="12" customFormat="1">
      <c r="B122" s="237"/>
      <c r="C122" s="238"/>
      <c r="D122" s="239" t="s">
        <v>148</v>
      </c>
      <c r="E122" s="240" t="s">
        <v>1</v>
      </c>
      <c r="F122" s="241" t="s">
        <v>565</v>
      </c>
      <c r="G122" s="238"/>
      <c r="H122" s="240" t="s">
        <v>1</v>
      </c>
      <c r="I122" s="242"/>
      <c r="J122" s="238"/>
      <c r="K122" s="238"/>
      <c r="L122" s="243"/>
      <c r="M122" s="244"/>
      <c r="N122" s="245"/>
      <c r="O122" s="245"/>
      <c r="P122" s="245"/>
      <c r="Q122" s="245"/>
      <c r="R122" s="245"/>
      <c r="S122" s="245"/>
      <c r="T122" s="246"/>
      <c r="AT122" s="247" t="s">
        <v>148</v>
      </c>
      <c r="AU122" s="247" t="s">
        <v>87</v>
      </c>
      <c r="AV122" s="12" t="s">
        <v>87</v>
      </c>
      <c r="AW122" s="12" t="s">
        <v>36</v>
      </c>
      <c r="AX122" s="12" t="s">
        <v>79</v>
      </c>
      <c r="AY122" s="247" t="s">
        <v>138</v>
      </c>
    </row>
    <row r="123" s="13" customFormat="1">
      <c r="B123" s="248"/>
      <c r="C123" s="249"/>
      <c r="D123" s="239" t="s">
        <v>148</v>
      </c>
      <c r="E123" s="250" t="s">
        <v>1</v>
      </c>
      <c r="F123" s="251" t="s">
        <v>566</v>
      </c>
      <c r="G123" s="249"/>
      <c r="H123" s="252">
        <v>495</v>
      </c>
      <c r="I123" s="253"/>
      <c r="J123" s="249"/>
      <c r="K123" s="249"/>
      <c r="L123" s="254"/>
      <c r="M123" s="255"/>
      <c r="N123" s="256"/>
      <c r="O123" s="256"/>
      <c r="P123" s="256"/>
      <c r="Q123" s="256"/>
      <c r="R123" s="256"/>
      <c r="S123" s="256"/>
      <c r="T123" s="257"/>
      <c r="AT123" s="258" t="s">
        <v>148</v>
      </c>
      <c r="AU123" s="258" t="s">
        <v>87</v>
      </c>
      <c r="AV123" s="13" t="s">
        <v>89</v>
      </c>
      <c r="AW123" s="13" t="s">
        <v>36</v>
      </c>
      <c r="AX123" s="13" t="s">
        <v>79</v>
      </c>
      <c r="AY123" s="258" t="s">
        <v>138</v>
      </c>
    </row>
    <row r="124" s="12" customFormat="1">
      <c r="B124" s="237"/>
      <c r="C124" s="238"/>
      <c r="D124" s="239" t="s">
        <v>148</v>
      </c>
      <c r="E124" s="240" t="s">
        <v>1</v>
      </c>
      <c r="F124" s="241" t="s">
        <v>602</v>
      </c>
      <c r="G124" s="238"/>
      <c r="H124" s="240" t="s">
        <v>1</v>
      </c>
      <c r="I124" s="242"/>
      <c r="J124" s="238"/>
      <c r="K124" s="238"/>
      <c r="L124" s="243"/>
      <c r="M124" s="244"/>
      <c r="N124" s="245"/>
      <c r="O124" s="245"/>
      <c r="P124" s="245"/>
      <c r="Q124" s="245"/>
      <c r="R124" s="245"/>
      <c r="S124" s="245"/>
      <c r="T124" s="246"/>
      <c r="AT124" s="247" t="s">
        <v>148</v>
      </c>
      <c r="AU124" s="247" t="s">
        <v>87</v>
      </c>
      <c r="AV124" s="12" t="s">
        <v>87</v>
      </c>
      <c r="AW124" s="12" t="s">
        <v>36</v>
      </c>
      <c r="AX124" s="12" t="s">
        <v>79</v>
      </c>
      <c r="AY124" s="247" t="s">
        <v>138</v>
      </c>
    </row>
    <row r="125" s="13" customFormat="1">
      <c r="B125" s="248"/>
      <c r="C125" s="249"/>
      <c r="D125" s="239" t="s">
        <v>148</v>
      </c>
      <c r="E125" s="250" t="s">
        <v>1</v>
      </c>
      <c r="F125" s="251" t="s">
        <v>566</v>
      </c>
      <c r="G125" s="249"/>
      <c r="H125" s="252">
        <v>495</v>
      </c>
      <c r="I125" s="253"/>
      <c r="J125" s="249"/>
      <c r="K125" s="249"/>
      <c r="L125" s="254"/>
      <c r="M125" s="255"/>
      <c r="N125" s="256"/>
      <c r="O125" s="256"/>
      <c r="P125" s="256"/>
      <c r="Q125" s="256"/>
      <c r="R125" s="256"/>
      <c r="S125" s="256"/>
      <c r="T125" s="257"/>
      <c r="AT125" s="258" t="s">
        <v>148</v>
      </c>
      <c r="AU125" s="258" t="s">
        <v>87</v>
      </c>
      <c r="AV125" s="13" t="s">
        <v>89</v>
      </c>
      <c r="AW125" s="13" t="s">
        <v>36</v>
      </c>
      <c r="AX125" s="13" t="s">
        <v>79</v>
      </c>
      <c r="AY125" s="258" t="s">
        <v>138</v>
      </c>
    </row>
    <row r="126" s="14" customFormat="1">
      <c r="B126" s="259"/>
      <c r="C126" s="260"/>
      <c r="D126" s="239" t="s">
        <v>148</v>
      </c>
      <c r="E126" s="261" t="s">
        <v>1</v>
      </c>
      <c r="F126" s="262" t="s">
        <v>151</v>
      </c>
      <c r="G126" s="260"/>
      <c r="H126" s="263">
        <v>1520</v>
      </c>
      <c r="I126" s="264"/>
      <c r="J126" s="260"/>
      <c r="K126" s="260"/>
      <c r="L126" s="265"/>
      <c r="M126" s="266"/>
      <c r="N126" s="267"/>
      <c r="O126" s="267"/>
      <c r="P126" s="267"/>
      <c r="Q126" s="267"/>
      <c r="R126" s="267"/>
      <c r="S126" s="267"/>
      <c r="T126" s="268"/>
      <c r="AT126" s="269" t="s">
        <v>148</v>
      </c>
      <c r="AU126" s="269" t="s">
        <v>87</v>
      </c>
      <c r="AV126" s="14" t="s">
        <v>147</v>
      </c>
      <c r="AW126" s="14" t="s">
        <v>36</v>
      </c>
      <c r="AX126" s="14" t="s">
        <v>87</v>
      </c>
      <c r="AY126" s="269" t="s">
        <v>138</v>
      </c>
    </row>
    <row r="127" s="1" customFormat="1" ht="24" customHeight="1">
      <c r="B127" s="38"/>
      <c r="C127" s="272" t="s">
        <v>89</v>
      </c>
      <c r="D127" s="272" t="s">
        <v>182</v>
      </c>
      <c r="E127" s="273" t="s">
        <v>549</v>
      </c>
      <c r="F127" s="274" t="s">
        <v>550</v>
      </c>
      <c r="G127" s="275" t="s">
        <v>238</v>
      </c>
      <c r="H127" s="276">
        <v>1590</v>
      </c>
      <c r="I127" s="277"/>
      <c r="J127" s="278">
        <f>ROUND(I127*H127,2)</f>
        <v>0</v>
      </c>
      <c r="K127" s="274" t="s">
        <v>1</v>
      </c>
      <c r="L127" s="43"/>
      <c r="M127" s="279" t="s">
        <v>1</v>
      </c>
      <c r="N127" s="280" t="s">
        <v>44</v>
      </c>
      <c r="O127" s="86"/>
      <c r="P127" s="233">
        <f>O127*H127</f>
        <v>0</v>
      </c>
      <c r="Q127" s="233">
        <v>0</v>
      </c>
      <c r="R127" s="233">
        <f>Q127*H127</f>
        <v>0</v>
      </c>
      <c r="S127" s="233">
        <v>0</v>
      </c>
      <c r="T127" s="234">
        <f>S127*H127</f>
        <v>0</v>
      </c>
      <c r="AR127" s="235" t="s">
        <v>273</v>
      </c>
      <c r="AT127" s="235" t="s">
        <v>182</v>
      </c>
      <c r="AU127" s="235" t="s">
        <v>87</v>
      </c>
      <c r="AY127" s="17" t="s">
        <v>138</v>
      </c>
      <c r="BE127" s="236">
        <f>IF(N127="základní",J127,0)</f>
        <v>0</v>
      </c>
      <c r="BF127" s="236">
        <f>IF(N127="snížená",J127,0)</f>
        <v>0</v>
      </c>
      <c r="BG127" s="236">
        <f>IF(N127="zákl. přenesená",J127,0)</f>
        <v>0</v>
      </c>
      <c r="BH127" s="236">
        <f>IF(N127="sníž. přenesená",J127,0)</f>
        <v>0</v>
      </c>
      <c r="BI127" s="236">
        <f>IF(N127="nulová",J127,0)</f>
        <v>0</v>
      </c>
      <c r="BJ127" s="17" t="s">
        <v>87</v>
      </c>
      <c r="BK127" s="236">
        <f>ROUND(I127*H127,2)</f>
        <v>0</v>
      </c>
      <c r="BL127" s="17" t="s">
        <v>273</v>
      </c>
      <c r="BM127" s="235" t="s">
        <v>147</v>
      </c>
    </row>
    <row r="128" s="12" customFormat="1">
      <c r="B128" s="237"/>
      <c r="C128" s="238"/>
      <c r="D128" s="239" t="s">
        <v>148</v>
      </c>
      <c r="E128" s="240" t="s">
        <v>1</v>
      </c>
      <c r="F128" s="241" t="s">
        <v>603</v>
      </c>
      <c r="G128" s="238"/>
      <c r="H128" s="240" t="s">
        <v>1</v>
      </c>
      <c r="I128" s="242"/>
      <c r="J128" s="238"/>
      <c r="K128" s="238"/>
      <c r="L128" s="243"/>
      <c r="M128" s="244"/>
      <c r="N128" s="245"/>
      <c r="O128" s="245"/>
      <c r="P128" s="245"/>
      <c r="Q128" s="245"/>
      <c r="R128" s="245"/>
      <c r="S128" s="245"/>
      <c r="T128" s="246"/>
      <c r="AT128" s="247" t="s">
        <v>148</v>
      </c>
      <c r="AU128" s="247" t="s">
        <v>87</v>
      </c>
      <c r="AV128" s="12" t="s">
        <v>87</v>
      </c>
      <c r="AW128" s="12" t="s">
        <v>36</v>
      </c>
      <c r="AX128" s="12" t="s">
        <v>79</v>
      </c>
      <c r="AY128" s="247" t="s">
        <v>138</v>
      </c>
    </row>
    <row r="129" s="13" customFormat="1">
      <c r="B129" s="248"/>
      <c r="C129" s="249"/>
      <c r="D129" s="239" t="s">
        <v>148</v>
      </c>
      <c r="E129" s="250" t="s">
        <v>1</v>
      </c>
      <c r="F129" s="251" t="s">
        <v>566</v>
      </c>
      <c r="G129" s="249"/>
      <c r="H129" s="252">
        <v>495</v>
      </c>
      <c r="I129" s="253"/>
      <c r="J129" s="249"/>
      <c r="K129" s="249"/>
      <c r="L129" s="254"/>
      <c r="M129" s="255"/>
      <c r="N129" s="256"/>
      <c r="O129" s="256"/>
      <c r="P129" s="256"/>
      <c r="Q129" s="256"/>
      <c r="R129" s="256"/>
      <c r="S129" s="256"/>
      <c r="T129" s="257"/>
      <c r="AT129" s="258" t="s">
        <v>148</v>
      </c>
      <c r="AU129" s="258" t="s">
        <v>87</v>
      </c>
      <c r="AV129" s="13" t="s">
        <v>89</v>
      </c>
      <c r="AW129" s="13" t="s">
        <v>36</v>
      </c>
      <c r="AX129" s="13" t="s">
        <v>79</v>
      </c>
      <c r="AY129" s="258" t="s">
        <v>138</v>
      </c>
    </row>
    <row r="130" s="12" customFormat="1">
      <c r="B130" s="237"/>
      <c r="C130" s="238"/>
      <c r="D130" s="239" t="s">
        <v>148</v>
      </c>
      <c r="E130" s="240" t="s">
        <v>1</v>
      </c>
      <c r="F130" s="241" t="s">
        <v>604</v>
      </c>
      <c r="G130" s="238"/>
      <c r="H130" s="240" t="s">
        <v>1</v>
      </c>
      <c r="I130" s="242"/>
      <c r="J130" s="238"/>
      <c r="K130" s="238"/>
      <c r="L130" s="243"/>
      <c r="M130" s="244"/>
      <c r="N130" s="245"/>
      <c r="O130" s="245"/>
      <c r="P130" s="245"/>
      <c r="Q130" s="245"/>
      <c r="R130" s="245"/>
      <c r="S130" s="245"/>
      <c r="T130" s="246"/>
      <c r="AT130" s="247" t="s">
        <v>148</v>
      </c>
      <c r="AU130" s="247" t="s">
        <v>87</v>
      </c>
      <c r="AV130" s="12" t="s">
        <v>87</v>
      </c>
      <c r="AW130" s="12" t="s">
        <v>36</v>
      </c>
      <c r="AX130" s="12" t="s">
        <v>79</v>
      </c>
      <c r="AY130" s="247" t="s">
        <v>138</v>
      </c>
    </row>
    <row r="131" s="13" customFormat="1">
      <c r="B131" s="248"/>
      <c r="C131" s="249"/>
      <c r="D131" s="239" t="s">
        <v>148</v>
      </c>
      <c r="E131" s="250" t="s">
        <v>1</v>
      </c>
      <c r="F131" s="251" t="s">
        <v>566</v>
      </c>
      <c r="G131" s="249"/>
      <c r="H131" s="252">
        <v>495</v>
      </c>
      <c r="I131" s="253"/>
      <c r="J131" s="249"/>
      <c r="K131" s="249"/>
      <c r="L131" s="254"/>
      <c r="M131" s="255"/>
      <c r="N131" s="256"/>
      <c r="O131" s="256"/>
      <c r="P131" s="256"/>
      <c r="Q131" s="256"/>
      <c r="R131" s="256"/>
      <c r="S131" s="256"/>
      <c r="T131" s="257"/>
      <c r="AT131" s="258" t="s">
        <v>148</v>
      </c>
      <c r="AU131" s="258" t="s">
        <v>87</v>
      </c>
      <c r="AV131" s="13" t="s">
        <v>89</v>
      </c>
      <c r="AW131" s="13" t="s">
        <v>36</v>
      </c>
      <c r="AX131" s="13" t="s">
        <v>79</v>
      </c>
      <c r="AY131" s="258" t="s">
        <v>138</v>
      </c>
    </row>
    <row r="132" s="12" customFormat="1">
      <c r="B132" s="237"/>
      <c r="C132" s="238"/>
      <c r="D132" s="239" t="s">
        <v>148</v>
      </c>
      <c r="E132" s="240" t="s">
        <v>1</v>
      </c>
      <c r="F132" s="241" t="s">
        <v>605</v>
      </c>
      <c r="G132" s="238"/>
      <c r="H132" s="240" t="s">
        <v>1</v>
      </c>
      <c r="I132" s="242"/>
      <c r="J132" s="238"/>
      <c r="K132" s="238"/>
      <c r="L132" s="243"/>
      <c r="M132" s="244"/>
      <c r="N132" s="245"/>
      <c r="O132" s="245"/>
      <c r="P132" s="245"/>
      <c r="Q132" s="245"/>
      <c r="R132" s="245"/>
      <c r="S132" s="245"/>
      <c r="T132" s="246"/>
      <c r="AT132" s="247" t="s">
        <v>148</v>
      </c>
      <c r="AU132" s="247" t="s">
        <v>87</v>
      </c>
      <c r="AV132" s="12" t="s">
        <v>87</v>
      </c>
      <c r="AW132" s="12" t="s">
        <v>36</v>
      </c>
      <c r="AX132" s="12" t="s">
        <v>79</v>
      </c>
      <c r="AY132" s="247" t="s">
        <v>138</v>
      </c>
    </row>
    <row r="133" s="13" customFormat="1">
      <c r="B133" s="248"/>
      <c r="C133" s="249"/>
      <c r="D133" s="239" t="s">
        <v>148</v>
      </c>
      <c r="E133" s="250" t="s">
        <v>1</v>
      </c>
      <c r="F133" s="251" t="s">
        <v>566</v>
      </c>
      <c r="G133" s="249"/>
      <c r="H133" s="252">
        <v>495</v>
      </c>
      <c r="I133" s="253"/>
      <c r="J133" s="249"/>
      <c r="K133" s="249"/>
      <c r="L133" s="254"/>
      <c r="M133" s="255"/>
      <c r="N133" s="256"/>
      <c r="O133" s="256"/>
      <c r="P133" s="256"/>
      <c r="Q133" s="256"/>
      <c r="R133" s="256"/>
      <c r="S133" s="256"/>
      <c r="T133" s="257"/>
      <c r="AT133" s="258" t="s">
        <v>148</v>
      </c>
      <c r="AU133" s="258" t="s">
        <v>87</v>
      </c>
      <c r="AV133" s="13" t="s">
        <v>89</v>
      </c>
      <c r="AW133" s="13" t="s">
        <v>36</v>
      </c>
      <c r="AX133" s="13" t="s">
        <v>79</v>
      </c>
      <c r="AY133" s="258" t="s">
        <v>138</v>
      </c>
    </row>
    <row r="134" s="12" customFormat="1">
      <c r="B134" s="237"/>
      <c r="C134" s="238"/>
      <c r="D134" s="239" t="s">
        <v>148</v>
      </c>
      <c r="E134" s="240" t="s">
        <v>1</v>
      </c>
      <c r="F134" s="241" t="s">
        <v>606</v>
      </c>
      <c r="G134" s="238"/>
      <c r="H134" s="240" t="s">
        <v>1</v>
      </c>
      <c r="I134" s="242"/>
      <c r="J134" s="238"/>
      <c r="K134" s="238"/>
      <c r="L134" s="243"/>
      <c r="M134" s="244"/>
      <c r="N134" s="245"/>
      <c r="O134" s="245"/>
      <c r="P134" s="245"/>
      <c r="Q134" s="245"/>
      <c r="R134" s="245"/>
      <c r="S134" s="245"/>
      <c r="T134" s="246"/>
      <c r="AT134" s="247" t="s">
        <v>148</v>
      </c>
      <c r="AU134" s="247" t="s">
        <v>87</v>
      </c>
      <c r="AV134" s="12" t="s">
        <v>87</v>
      </c>
      <c r="AW134" s="12" t="s">
        <v>36</v>
      </c>
      <c r="AX134" s="12" t="s">
        <v>79</v>
      </c>
      <c r="AY134" s="247" t="s">
        <v>138</v>
      </c>
    </row>
    <row r="135" s="13" customFormat="1">
      <c r="B135" s="248"/>
      <c r="C135" s="249"/>
      <c r="D135" s="239" t="s">
        <v>148</v>
      </c>
      <c r="E135" s="250" t="s">
        <v>1</v>
      </c>
      <c r="F135" s="251" t="s">
        <v>607</v>
      </c>
      <c r="G135" s="249"/>
      <c r="H135" s="252">
        <v>105</v>
      </c>
      <c r="I135" s="253"/>
      <c r="J135" s="249"/>
      <c r="K135" s="249"/>
      <c r="L135" s="254"/>
      <c r="M135" s="255"/>
      <c r="N135" s="256"/>
      <c r="O135" s="256"/>
      <c r="P135" s="256"/>
      <c r="Q135" s="256"/>
      <c r="R135" s="256"/>
      <c r="S135" s="256"/>
      <c r="T135" s="257"/>
      <c r="AT135" s="258" t="s">
        <v>148</v>
      </c>
      <c r="AU135" s="258" t="s">
        <v>87</v>
      </c>
      <c r="AV135" s="13" t="s">
        <v>89</v>
      </c>
      <c r="AW135" s="13" t="s">
        <v>36</v>
      </c>
      <c r="AX135" s="13" t="s">
        <v>79</v>
      </c>
      <c r="AY135" s="258" t="s">
        <v>138</v>
      </c>
    </row>
    <row r="136" s="14" customFormat="1">
      <c r="B136" s="259"/>
      <c r="C136" s="260"/>
      <c r="D136" s="239" t="s">
        <v>148</v>
      </c>
      <c r="E136" s="261" t="s">
        <v>1</v>
      </c>
      <c r="F136" s="262" t="s">
        <v>151</v>
      </c>
      <c r="G136" s="260"/>
      <c r="H136" s="263">
        <v>1590</v>
      </c>
      <c r="I136" s="264"/>
      <c r="J136" s="260"/>
      <c r="K136" s="260"/>
      <c r="L136" s="265"/>
      <c r="M136" s="266"/>
      <c r="N136" s="267"/>
      <c r="O136" s="267"/>
      <c r="P136" s="267"/>
      <c r="Q136" s="267"/>
      <c r="R136" s="267"/>
      <c r="S136" s="267"/>
      <c r="T136" s="268"/>
      <c r="AT136" s="269" t="s">
        <v>148</v>
      </c>
      <c r="AU136" s="269" t="s">
        <v>87</v>
      </c>
      <c r="AV136" s="14" t="s">
        <v>147</v>
      </c>
      <c r="AW136" s="14" t="s">
        <v>36</v>
      </c>
      <c r="AX136" s="14" t="s">
        <v>87</v>
      </c>
      <c r="AY136" s="269" t="s">
        <v>138</v>
      </c>
    </row>
    <row r="137" s="1" customFormat="1" ht="24" customHeight="1">
      <c r="B137" s="38"/>
      <c r="C137" s="272" t="s">
        <v>156</v>
      </c>
      <c r="D137" s="272" t="s">
        <v>182</v>
      </c>
      <c r="E137" s="273" t="s">
        <v>557</v>
      </c>
      <c r="F137" s="274" t="s">
        <v>558</v>
      </c>
      <c r="G137" s="275" t="s">
        <v>238</v>
      </c>
      <c r="H137" s="276">
        <v>530</v>
      </c>
      <c r="I137" s="277"/>
      <c r="J137" s="278">
        <f>ROUND(I137*H137,2)</f>
        <v>0</v>
      </c>
      <c r="K137" s="274" t="s">
        <v>1</v>
      </c>
      <c r="L137" s="43"/>
      <c r="M137" s="279" t="s">
        <v>1</v>
      </c>
      <c r="N137" s="280" t="s">
        <v>44</v>
      </c>
      <c r="O137" s="86"/>
      <c r="P137" s="233">
        <f>O137*H137</f>
        <v>0</v>
      </c>
      <c r="Q137" s="233">
        <v>0</v>
      </c>
      <c r="R137" s="233">
        <f>Q137*H137</f>
        <v>0</v>
      </c>
      <c r="S137" s="233">
        <v>0</v>
      </c>
      <c r="T137" s="234">
        <f>S137*H137</f>
        <v>0</v>
      </c>
      <c r="AR137" s="235" t="s">
        <v>273</v>
      </c>
      <c r="AT137" s="235" t="s">
        <v>182</v>
      </c>
      <c r="AU137" s="235" t="s">
        <v>87</v>
      </c>
      <c r="AY137" s="17" t="s">
        <v>138</v>
      </c>
      <c r="BE137" s="236">
        <f>IF(N137="základní",J137,0)</f>
        <v>0</v>
      </c>
      <c r="BF137" s="236">
        <f>IF(N137="snížená",J137,0)</f>
        <v>0</v>
      </c>
      <c r="BG137" s="236">
        <f>IF(N137="zákl. přenesená",J137,0)</f>
        <v>0</v>
      </c>
      <c r="BH137" s="236">
        <f>IF(N137="sníž. přenesená",J137,0)</f>
        <v>0</v>
      </c>
      <c r="BI137" s="236">
        <f>IF(N137="nulová",J137,0)</f>
        <v>0</v>
      </c>
      <c r="BJ137" s="17" t="s">
        <v>87</v>
      </c>
      <c r="BK137" s="236">
        <f>ROUND(I137*H137,2)</f>
        <v>0</v>
      </c>
      <c r="BL137" s="17" t="s">
        <v>273</v>
      </c>
      <c r="BM137" s="235" t="s">
        <v>160</v>
      </c>
    </row>
    <row r="138" s="12" customFormat="1">
      <c r="B138" s="237"/>
      <c r="C138" s="238"/>
      <c r="D138" s="239" t="s">
        <v>148</v>
      </c>
      <c r="E138" s="240" t="s">
        <v>1</v>
      </c>
      <c r="F138" s="241" t="s">
        <v>608</v>
      </c>
      <c r="G138" s="238"/>
      <c r="H138" s="240" t="s">
        <v>1</v>
      </c>
      <c r="I138" s="242"/>
      <c r="J138" s="238"/>
      <c r="K138" s="238"/>
      <c r="L138" s="243"/>
      <c r="M138" s="244"/>
      <c r="N138" s="245"/>
      <c r="O138" s="245"/>
      <c r="P138" s="245"/>
      <c r="Q138" s="245"/>
      <c r="R138" s="245"/>
      <c r="S138" s="245"/>
      <c r="T138" s="246"/>
      <c r="AT138" s="247" t="s">
        <v>148</v>
      </c>
      <c r="AU138" s="247" t="s">
        <v>87</v>
      </c>
      <c r="AV138" s="12" t="s">
        <v>87</v>
      </c>
      <c r="AW138" s="12" t="s">
        <v>36</v>
      </c>
      <c r="AX138" s="12" t="s">
        <v>79</v>
      </c>
      <c r="AY138" s="247" t="s">
        <v>138</v>
      </c>
    </row>
    <row r="139" s="13" customFormat="1">
      <c r="B139" s="248"/>
      <c r="C139" s="249"/>
      <c r="D139" s="239" t="s">
        <v>148</v>
      </c>
      <c r="E139" s="250" t="s">
        <v>1</v>
      </c>
      <c r="F139" s="251" t="s">
        <v>566</v>
      </c>
      <c r="G139" s="249"/>
      <c r="H139" s="252">
        <v>495</v>
      </c>
      <c r="I139" s="253"/>
      <c r="J139" s="249"/>
      <c r="K139" s="249"/>
      <c r="L139" s="254"/>
      <c r="M139" s="255"/>
      <c r="N139" s="256"/>
      <c r="O139" s="256"/>
      <c r="P139" s="256"/>
      <c r="Q139" s="256"/>
      <c r="R139" s="256"/>
      <c r="S139" s="256"/>
      <c r="T139" s="257"/>
      <c r="AT139" s="258" t="s">
        <v>148</v>
      </c>
      <c r="AU139" s="258" t="s">
        <v>87</v>
      </c>
      <c r="AV139" s="13" t="s">
        <v>89</v>
      </c>
      <c r="AW139" s="13" t="s">
        <v>36</v>
      </c>
      <c r="AX139" s="13" t="s">
        <v>79</v>
      </c>
      <c r="AY139" s="258" t="s">
        <v>138</v>
      </c>
    </row>
    <row r="140" s="12" customFormat="1">
      <c r="B140" s="237"/>
      <c r="C140" s="238"/>
      <c r="D140" s="239" t="s">
        <v>148</v>
      </c>
      <c r="E140" s="240" t="s">
        <v>1</v>
      </c>
      <c r="F140" s="241" t="s">
        <v>609</v>
      </c>
      <c r="G140" s="238"/>
      <c r="H140" s="240" t="s">
        <v>1</v>
      </c>
      <c r="I140" s="242"/>
      <c r="J140" s="238"/>
      <c r="K140" s="238"/>
      <c r="L140" s="243"/>
      <c r="M140" s="244"/>
      <c r="N140" s="245"/>
      <c r="O140" s="245"/>
      <c r="P140" s="245"/>
      <c r="Q140" s="245"/>
      <c r="R140" s="245"/>
      <c r="S140" s="245"/>
      <c r="T140" s="246"/>
      <c r="AT140" s="247" t="s">
        <v>148</v>
      </c>
      <c r="AU140" s="247" t="s">
        <v>87</v>
      </c>
      <c r="AV140" s="12" t="s">
        <v>87</v>
      </c>
      <c r="AW140" s="12" t="s">
        <v>36</v>
      </c>
      <c r="AX140" s="12" t="s">
        <v>79</v>
      </c>
      <c r="AY140" s="247" t="s">
        <v>138</v>
      </c>
    </row>
    <row r="141" s="13" customFormat="1">
      <c r="B141" s="248"/>
      <c r="C141" s="249"/>
      <c r="D141" s="239" t="s">
        <v>148</v>
      </c>
      <c r="E141" s="250" t="s">
        <v>1</v>
      </c>
      <c r="F141" s="251" t="s">
        <v>423</v>
      </c>
      <c r="G141" s="249"/>
      <c r="H141" s="252">
        <v>35</v>
      </c>
      <c r="I141" s="253"/>
      <c r="J141" s="249"/>
      <c r="K141" s="249"/>
      <c r="L141" s="254"/>
      <c r="M141" s="255"/>
      <c r="N141" s="256"/>
      <c r="O141" s="256"/>
      <c r="P141" s="256"/>
      <c r="Q141" s="256"/>
      <c r="R141" s="256"/>
      <c r="S141" s="256"/>
      <c r="T141" s="257"/>
      <c r="AT141" s="258" t="s">
        <v>148</v>
      </c>
      <c r="AU141" s="258" t="s">
        <v>87</v>
      </c>
      <c r="AV141" s="13" t="s">
        <v>89</v>
      </c>
      <c r="AW141" s="13" t="s">
        <v>36</v>
      </c>
      <c r="AX141" s="13" t="s">
        <v>79</v>
      </c>
      <c r="AY141" s="258" t="s">
        <v>138</v>
      </c>
    </row>
    <row r="142" s="14" customFormat="1">
      <c r="B142" s="259"/>
      <c r="C142" s="260"/>
      <c r="D142" s="239" t="s">
        <v>148</v>
      </c>
      <c r="E142" s="261" t="s">
        <v>1</v>
      </c>
      <c r="F142" s="262" t="s">
        <v>151</v>
      </c>
      <c r="G142" s="260"/>
      <c r="H142" s="263">
        <v>530</v>
      </c>
      <c r="I142" s="264"/>
      <c r="J142" s="260"/>
      <c r="K142" s="260"/>
      <c r="L142" s="265"/>
      <c r="M142" s="266"/>
      <c r="N142" s="267"/>
      <c r="O142" s="267"/>
      <c r="P142" s="267"/>
      <c r="Q142" s="267"/>
      <c r="R142" s="267"/>
      <c r="S142" s="267"/>
      <c r="T142" s="268"/>
      <c r="AT142" s="269" t="s">
        <v>148</v>
      </c>
      <c r="AU142" s="269" t="s">
        <v>87</v>
      </c>
      <c r="AV142" s="14" t="s">
        <v>147</v>
      </c>
      <c r="AW142" s="14" t="s">
        <v>36</v>
      </c>
      <c r="AX142" s="14" t="s">
        <v>87</v>
      </c>
      <c r="AY142" s="269" t="s">
        <v>138</v>
      </c>
    </row>
    <row r="143" s="1" customFormat="1" ht="16.5" customHeight="1">
      <c r="B143" s="38"/>
      <c r="C143" s="272" t="s">
        <v>147</v>
      </c>
      <c r="D143" s="272" t="s">
        <v>182</v>
      </c>
      <c r="E143" s="273" t="s">
        <v>579</v>
      </c>
      <c r="F143" s="274" t="s">
        <v>580</v>
      </c>
      <c r="G143" s="275" t="s">
        <v>238</v>
      </c>
      <c r="H143" s="276">
        <v>1026</v>
      </c>
      <c r="I143" s="277"/>
      <c r="J143" s="278">
        <f>ROUND(I143*H143,2)</f>
        <v>0</v>
      </c>
      <c r="K143" s="274" t="s">
        <v>1</v>
      </c>
      <c r="L143" s="43"/>
      <c r="M143" s="279" t="s">
        <v>1</v>
      </c>
      <c r="N143" s="280" t="s">
        <v>44</v>
      </c>
      <c r="O143" s="86"/>
      <c r="P143" s="233">
        <f>O143*H143</f>
        <v>0</v>
      </c>
      <c r="Q143" s="233">
        <v>0</v>
      </c>
      <c r="R143" s="233">
        <f>Q143*H143</f>
        <v>0</v>
      </c>
      <c r="S143" s="233">
        <v>0</v>
      </c>
      <c r="T143" s="234">
        <f>S143*H143</f>
        <v>0</v>
      </c>
      <c r="AR143" s="235" t="s">
        <v>273</v>
      </c>
      <c r="AT143" s="235" t="s">
        <v>182</v>
      </c>
      <c r="AU143" s="235" t="s">
        <v>87</v>
      </c>
      <c r="AY143" s="17" t="s">
        <v>138</v>
      </c>
      <c r="BE143" s="236">
        <f>IF(N143="základní",J143,0)</f>
        <v>0</v>
      </c>
      <c r="BF143" s="236">
        <f>IF(N143="snížená",J143,0)</f>
        <v>0</v>
      </c>
      <c r="BG143" s="236">
        <f>IF(N143="zákl. přenesená",J143,0)</f>
        <v>0</v>
      </c>
      <c r="BH143" s="236">
        <f>IF(N143="sníž. přenesená",J143,0)</f>
        <v>0</v>
      </c>
      <c r="BI143" s="236">
        <f>IF(N143="nulová",J143,0)</f>
        <v>0</v>
      </c>
      <c r="BJ143" s="17" t="s">
        <v>87</v>
      </c>
      <c r="BK143" s="236">
        <f>ROUND(I143*H143,2)</f>
        <v>0</v>
      </c>
      <c r="BL143" s="17" t="s">
        <v>273</v>
      </c>
      <c r="BM143" s="235" t="s">
        <v>146</v>
      </c>
    </row>
    <row r="144" s="1" customFormat="1" ht="16.5" customHeight="1">
      <c r="B144" s="38"/>
      <c r="C144" s="272" t="s">
        <v>139</v>
      </c>
      <c r="D144" s="272" t="s">
        <v>182</v>
      </c>
      <c r="E144" s="273" t="s">
        <v>589</v>
      </c>
      <c r="F144" s="274" t="s">
        <v>590</v>
      </c>
      <c r="G144" s="275" t="s">
        <v>170</v>
      </c>
      <c r="H144" s="276">
        <v>2</v>
      </c>
      <c r="I144" s="277"/>
      <c r="J144" s="278">
        <f>ROUND(I144*H144,2)</f>
        <v>0</v>
      </c>
      <c r="K144" s="274" t="s">
        <v>1</v>
      </c>
      <c r="L144" s="43"/>
      <c r="M144" s="279" t="s">
        <v>1</v>
      </c>
      <c r="N144" s="280" t="s">
        <v>44</v>
      </c>
      <c r="O144" s="86"/>
      <c r="P144" s="233">
        <f>O144*H144</f>
        <v>0</v>
      </c>
      <c r="Q144" s="233">
        <v>0</v>
      </c>
      <c r="R144" s="233">
        <f>Q144*H144</f>
        <v>0</v>
      </c>
      <c r="S144" s="233">
        <v>0</v>
      </c>
      <c r="T144" s="234">
        <f>S144*H144</f>
        <v>0</v>
      </c>
      <c r="AR144" s="235" t="s">
        <v>273</v>
      </c>
      <c r="AT144" s="235" t="s">
        <v>182</v>
      </c>
      <c r="AU144" s="235" t="s">
        <v>87</v>
      </c>
      <c r="AY144" s="17" t="s">
        <v>138</v>
      </c>
      <c r="BE144" s="236">
        <f>IF(N144="základní",J144,0)</f>
        <v>0</v>
      </c>
      <c r="BF144" s="236">
        <f>IF(N144="snížená",J144,0)</f>
        <v>0</v>
      </c>
      <c r="BG144" s="236">
        <f>IF(N144="zákl. přenesená",J144,0)</f>
        <v>0</v>
      </c>
      <c r="BH144" s="236">
        <f>IF(N144="sníž. přenesená",J144,0)</f>
        <v>0</v>
      </c>
      <c r="BI144" s="236">
        <f>IF(N144="nulová",J144,0)</f>
        <v>0</v>
      </c>
      <c r="BJ144" s="17" t="s">
        <v>87</v>
      </c>
      <c r="BK144" s="236">
        <f>ROUND(I144*H144,2)</f>
        <v>0</v>
      </c>
      <c r="BL144" s="17" t="s">
        <v>273</v>
      </c>
      <c r="BM144" s="235" t="s">
        <v>171</v>
      </c>
    </row>
    <row r="145" s="1" customFormat="1" ht="16.5" customHeight="1">
      <c r="B145" s="38"/>
      <c r="C145" s="272" t="s">
        <v>160</v>
      </c>
      <c r="D145" s="272" t="s">
        <v>182</v>
      </c>
      <c r="E145" s="273" t="s">
        <v>591</v>
      </c>
      <c r="F145" s="274" t="s">
        <v>592</v>
      </c>
      <c r="G145" s="275" t="s">
        <v>170</v>
      </c>
      <c r="H145" s="276">
        <v>1</v>
      </c>
      <c r="I145" s="277"/>
      <c r="J145" s="278">
        <f>ROUND(I145*H145,2)</f>
        <v>0</v>
      </c>
      <c r="K145" s="274" t="s">
        <v>1</v>
      </c>
      <c r="L145" s="43"/>
      <c r="M145" s="279" t="s">
        <v>1</v>
      </c>
      <c r="N145" s="280" t="s">
        <v>44</v>
      </c>
      <c r="O145" s="86"/>
      <c r="P145" s="233">
        <f>O145*H145</f>
        <v>0</v>
      </c>
      <c r="Q145" s="233">
        <v>0</v>
      </c>
      <c r="R145" s="233">
        <f>Q145*H145</f>
        <v>0</v>
      </c>
      <c r="S145" s="233">
        <v>0</v>
      </c>
      <c r="T145" s="234">
        <f>S145*H145</f>
        <v>0</v>
      </c>
      <c r="AR145" s="235" t="s">
        <v>273</v>
      </c>
      <c r="AT145" s="235" t="s">
        <v>182</v>
      </c>
      <c r="AU145" s="235" t="s">
        <v>87</v>
      </c>
      <c r="AY145" s="17" t="s">
        <v>138</v>
      </c>
      <c r="BE145" s="236">
        <f>IF(N145="základní",J145,0)</f>
        <v>0</v>
      </c>
      <c r="BF145" s="236">
        <f>IF(N145="snížená",J145,0)</f>
        <v>0</v>
      </c>
      <c r="BG145" s="236">
        <f>IF(N145="zákl. přenesená",J145,0)</f>
        <v>0</v>
      </c>
      <c r="BH145" s="236">
        <f>IF(N145="sníž. přenesená",J145,0)</f>
        <v>0</v>
      </c>
      <c r="BI145" s="236">
        <f>IF(N145="nulová",J145,0)</f>
        <v>0</v>
      </c>
      <c r="BJ145" s="17" t="s">
        <v>87</v>
      </c>
      <c r="BK145" s="236">
        <f>ROUND(I145*H145,2)</f>
        <v>0</v>
      </c>
      <c r="BL145" s="17" t="s">
        <v>273</v>
      </c>
      <c r="BM145" s="235" t="s">
        <v>177</v>
      </c>
    </row>
    <row r="146" s="1" customFormat="1" ht="16.5" customHeight="1">
      <c r="B146" s="38"/>
      <c r="C146" s="272" t="s">
        <v>178</v>
      </c>
      <c r="D146" s="272" t="s">
        <v>182</v>
      </c>
      <c r="E146" s="273" t="s">
        <v>593</v>
      </c>
      <c r="F146" s="274" t="s">
        <v>594</v>
      </c>
      <c r="G146" s="275" t="s">
        <v>170</v>
      </c>
      <c r="H146" s="276">
        <v>3</v>
      </c>
      <c r="I146" s="277"/>
      <c r="J146" s="278">
        <f>ROUND(I146*H146,2)</f>
        <v>0</v>
      </c>
      <c r="K146" s="274" t="s">
        <v>1</v>
      </c>
      <c r="L146" s="43"/>
      <c r="M146" s="279" t="s">
        <v>1</v>
      </c>
      <c r="N146" s="280" t="s">
        <v>44</v>
      </c>
      <c r="O146" s="86"/>
      <c r="P146" s="233">
        <f>O146*H146</f>
        <v>0</v>
      </c>
      <c r="Q146" s="233">
        <v>0</v>
      </c>
      <c r="R146" s="233">
        <f>Q146*H146</f>
        <v>0</v>
      </c>
      <c r="S146" s="233">
        <v>0</v>
      </c>
      <c r="T146" s="234">
        <f>S146*H146</f>
        <v>0</v>
      </c>
      <c r="AR146" s="235" t="s">
        <v>273</v>
      </c>
      <c r="AT146" s="235" t="s">
        <v>182</v>
      </c>
      <c r="AU146" s="235" t="s">
        <v>87</v>
      </c>
      <c r="AY146" s="17" t="s">
        <v>138</v>
      </c>
      <c r="BE146" s="236">
        <f>IF(N146="základní",J146,0)</f>
        <v>0</v>
      </c>
      <c r="BF146" s="236">
        <f>IF(N146="snížená",J146,0)</f>
        <v>0</v>
      </c>
      <c r="BG146" s="236">
        <f>IF(N146="zákl. přenesená",J146,0)</f>
        <v>0</v>
      </c>
      <c r="BH146" s="236">
        <f>IF(N146="sníž. přenesená",J146,0)</f>
        <v>0</v>
      </c>
      <c r="BI146" s="236">
        <f>IF(N146="nulová",J146,0)</f>
        <v>0</v>
      </c>
      <c r="BJ146" s="17" t="s">
        <v>87</v>
      </c>
      <c r="BK146" s="236">
        <f>ROUND(I146*H146,2)</f>
        <v>0</v>
      </c>
      <c r="BL146" s="17" t="s">
        <v>273</v>
      </c>
      <c r="BM146" s="235" t="s">
        <v>181</v>
      </c>
    </row>
    <row r="147" s="1" customFormat="1" ht="16.5" customHeight="1">
      <c r="B147" s="38"/>
      <c r="C147" s="272" t="s">
        <v>146</v>
      </c>
      <c r="D147" s="272" t="s">
        <v>182</v>
      </c>
      <c r="E147" s="273" t="s">
        <v>595</v>
      </c>
      <c r="F147" s="274" t="s">
        <v>596</v>
      </c>
      <c r="G147" s="275" t="s">
        <v>170</v>
      </c>
      <c r="H147" s="276">
        <v>1</v>
      </c>
      <c r="I147" s="277"/>
      <c r="J147" s="278">
        <f>ROUND(I147*H147,2)</f>
        <v>0</v>
      </c>
      <c r="K147" s="274" t="s">
        <v>1</v>
      </c>
      <c r="L147" s="43"/>
      <c r="M147" s="279" t="s">
        <v>1</v>
      </c>
      <c r="N147" s="280" t="s">
        <v>44</v>
      </c>
      <c r="O147" s="86"/>
      <c r="P147" s="233">
        <f>O147*H147</f>
        <v>0</v>
      </c>
      <c r="Q147" s="233">
        <v>0</v>
      </c>
      <c r="R147" s="233">
        <f>Q147*H147</f>
        <v>0</v>
      </c>
      <c r="S147" s="233">
        <v>0</v>
      </c>
      <c r="T147" s="234">
        <f>S147*H147</f>
        <v>0</v>
      </c>
      <c r="AR147" s="235" t="s">
        <v>273</v>
      </c>
      <c r="AT147" s="235" t="s">
        <v>182</v>
      </c>
      <c r="AU147" s="235" t="s">
        <v>87</v>
      </c>
      <c r="AY147" s="17" t="s">
        <v>138</v>
      </c>
      <c r="BE147" s="236">
        <f>IF(N147="základní",J147,0)</f>
        <v>0</v>
      </c>
      <c r="BF147" s="236">
        <f>IF(N147="snížená",J147,0)</f>
        <v>0</v>
      </c>
      <c r="BG147" s="236">
        <f>IF(N147="zákl. přenesená",J147,0)</f>
        <v>0</v>
      </c>
      <c r="BH147" s="236">
        <f>IF(N147="sníž. přenesená",J147,0)</f>
        <v>0</v>
      </c>
      <c r="BI147" s="236">
        <f>IF(N147="nulová",J147,0)</f>
        <v>0</v>
      </c>
      <c r="BJ147" s="17" t="s">
        <v>87</v>
      </c>
      <c r="BK147" s="236">
        <f>ROUND(I147*H147,2)</f>
        <v>0</v>
      </c>
      <c r="BL147" s="17" t="s">
        <v>273</v>
      </c>
      <c r="BM147" s="235" t="s">
        <v>185</v>
      </c>
    </row>
    <row r="148" s="1" customFormat="1" ht="16.5" customHeight="1">
      <c r="B148" s="38"/>
      <c r="C148" s="272" t="s">
        <v>188</v>
      </c>
      <c r="D148" s="272" t="s">
        <v>182</v>
      </c>
      <c r="E148" s="273" t="s">
        <v>597</v>
      </c>
      <c r="F148" s="274" t="s">
        <v>598</v>
      </c>
      <c r="G148" s="275" t="s">
        <v>170</v>
      </c>
      <c r="H148" s="276">
        <v>1</v>
      </c>
      <c r="I148" s="277"/>
      <c r="J148" s="278">
        <f>ROUND(I148*H148,2)</f>
        <v>0</v>
      </c>
      <c r="K148" s="274" t="s">
        <v>1</v>
      </c>
      <c r="L148" s="43"/>
      <c r="M148" s="298" t="s">
        <v>1</v>
      </c>
      <c r="N148" s="299" t="s">
        <v>44</v>
      </c>
      <c r="O148" s="296"/>
      <c r="P148" s="300">
        <f>O148*H148</f>
        <v>0</v>
      </c>
      <c r="Q148" s="300">
        <v>0</v>
      </c>
      <c r="R148" s="300">
        <f>Q148*H148</f>
        <v>0</v>
      </c>
      <c r="S148" s="300">
        <v>0</v>
      </c>
      <c r="T148" s="301">
        <f>S148*H148</f>
        <v>0</v>
      </c>
      <c r="AR148" s="235" t="s">
        <v>273</v>
      </c>
      <c r="AT148" s="235" t="s">
        <v>182</v>
      </c>
      <c r="AU148" s="235" t="s">
        <v>87</v>
      </c>
      <c r="AY148" s="17" t="s">
        <v>138</v>
      </c>
      <c r="BE148" s="236">
        <f>IF(N148="základní",J148,0)</f>
        <v>0</v>
      </c>
      <c r="BF148" s="236">
        <f>IF(N148="snížená",J148,0)</f>
        <v>0</v>
      </c>
      <c r="BG148" s="236">
        <f>IF(N148="zákl. přenesená",J148,0)</f>
        <v>0</v>
      </c>
      <c r="BH148" s="236">
        <f>IF(N148="sníž. přenesená",J148,0)</f>
        <v>0</v>
      </c>
      <c r="BI148" s="236">
        <f>IF(N148="nulová",J148,0)</f>
        <v>0</v>
      </c>
      <c r="BJ148" s="17" t="s">
        <v>87</v>
      </c>
      <c r="BK148" s="236">
        <f>ROUND(I148*H148,2)</f>
        <v>0</v>
      </c>
      <c r="BL148" s="17" t="s">
        <v>273</v>
      </c>
      <c r="BM148" s="235" t="s">
        <v>191</v>
      </c>
    </row>
    <row r="149" s="1" customFormat="1" ht="6.96" customHeight="1">
      <c r="B149" s="61"/>
      <c r="C149" s="62"/>
      <c r="D149" s="62"/>
      <c r="E149" s="62"/>
      <c r="F149" s="62"/>
      <c r="G149" s="62"/>
      <c r="H149" s="62"/>
      <c r="I149" s="173"/>
      <c r="J149" s="62"/>
      <c r="K149" s="62"/>
      <c r="L149" s="43"/>
    </row>
  </sheetData>
  <sheetProtection sheet="1" autoFilter="0" formatColumns="0" formatRows="0" objects="1" scenarios="1" spinCount="100000" saltValue="mRmUwTbAB694rlxx8BMxarBF9nHaOakkyd4wDhvWpYE0XMQRGuCHGzgFUPGcx2P+iKYoDcvdlHJhO2Etpv2Bbw==" hashValue="Is8aJbMSCJ29emS7busbjPQxVnDNlK90pAqI/MPXAHZX1wsYpomTvuNr9ooJB/B0uEL+fUaZWjKIHffIPx4wiQ==" algorithmName="SHA-512" password="CC35"/>
  <autoFilter ref="C116:K148"/>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31"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110</v>
      </c>
    </row>
    <row r="3" ht="6.96" customHeight="1">
      <c r="B3" s="132"/>
      <c r="C3" s="133"/>
      <c r="D3" s="133"/>
      <c r="E3" s="133"/>
      <c r="F3" s="133"/>
      <c r="G3" s="133"/>
      <c r="H3" s="133"/>
      <c r="I3" s="134"/>
      <c r="J3" s="133"/>
      <c r="K3" s="133"/>
      <c r="L3" s="20"/>
      <c r="AT3" s="17" t="s">
        <v>89</v>
      </c>
    </row>
    <row r="4" ht="24.96" customHeight="1">
      <c r="B4" s="20"/>
      <c r="D4" s="135" t="s">
        <v>111</v>
      </c>
      <c r="L4" s="20"/>
      <c r="M4" s="136" t="s">
        <v>10</v>
      </c>
      <c r="AT4" s="17" t="s">
        <v>4</v>
      </c>
    </row>
    <row r="5" ht="6.96" customHeight="1">
      <c r="B5" s="20"/>
      <c r="L5" s="20"/>
    </row>
    <row r="6" ht="12" customHeight="1">
      <c r="B6" s="20"/>
      <c r="D6" s="137" t="s">
        <v>16</v>
      </c>
      <c r="L6" s="20"/>
    </row>
    <row r="7" ht="16.5" customHeight="1">
      <c r="B7" s="20"/>
      <c r="E7" s="138" t="str">
        <f>'Rekapitulace zakázky'!K6</f>
        <v>Oprava traťového úseku Česká Lípa – Jedlová v oblasti mokřadů říčky Šporka</v>
      </c>
      <c r="F7" s="137"/>
      <c r="G7" s="137"/>
      <c r="H7" s="137"/>
      <c r="L7" s="20"/>
    </row>
    <row r="8" s="1" customFormat="1" ht="12" customHeight="1">
      <c r="B8" s="43"/>
      <c r="D8" s="137" t="s">
        <v>112</v>
      </c>
      <c r="I8" s="139"/>
      <c r="L8" s="43"/>
    </row>
    <row r="9" s="1" customFormat="1" ht="36.96" customHeight="1">
      <c r="B9" s="43"/>
      <c r="E9" s="140" t="s">
        <v>610</v>
      </c>
      <c r="F9" s="1"/>
      <c r="G9" s="1"/>
      <c r="H9" s="1"/>
      <c r="I9" s="139"/>
      <c r="L9" s="43"/>
    </row>
    <row r="10" s="1" customFormat="1">
      <c r="B10" s="43"/>
      <c r="I10" s="139"/>
      <c r="L10" s="43"/>
    </row>
    <row r="11" s="1" customFormat="1" ht="12" customHeight="1">
      <c r="B11" s="43"/>
      <c r="D11" s="137" t="s">
        <v>18</v>
      </c>
      <c r="F11" s="141" t="s">
        <v>1</v>
      </c>
      <c r="I11" s="142" t="s">
        <v>19</v>
      </c>
      <c r="J11" s="141" t="s">
        <v>1</v>
      </c>
      <c r="L11" s="43"/>
    </row>
    <row r="12" s="1" customFormat="1" ht="12" customHeight="1">
      <c r="B12" s="43"/>
      <c r="D12" s="137" t="s">
        <v>20</v>
      </c>
      <c r="F12" s="141" t="s">
        <v>114</v>
      </c>
      <c r="I12" s="142" t="s">
        <v>22</v>
      </c>
      <c r="J12" s="143" t="str">
        <f>'Rekapitulace zakázky'!AN8</f>
        <v>29. 3. 2019</v>
      </c>
      <c r="L12" s="43"/>
    </row>
    <row r="13" s="1" customFormat="1" ht="10.8" customHeight="1">
      <c r="B13" s="43"/>
      <c r="I13" s="139"/>
      <c r="L13" s="43"/>
    </row>
    <row r="14" s="1" customFormat="1" ht="12" customHeight="1">
      <c r="B14" s="43"/>
      <c r="D14" s="137" t="s">
        <v>24</v>
      </c>
      <c r="I14" s="142" t="s">
        <v>25</v>
      </c>
      <c r="J14" s="141" t="str">
        <f>IF('Rekapitulace zakázky'!AN10="","",'Rekapitulace zakázky'!AN10)</f>
        <v>70994234</v>
      </c>
      <c r="L14" s="43"/>
    </row>
    <row r="15" s="1" customFormat="1" ht="18" customHeight="1">
      <c r="B15" s="43"/>
      <c r="E15" s="141" t="str">
        <f>IF('Rekapitulace zakázky'!E11="","",'Rekapitulace zakázky'!E11)</f>
        <v>SŽDC, s.o.</v>
      </c>
      <c r="I15" s="142" t="s">
        <v>28</v>
      </c>
      <c r="J15" s="141" t="str">
        <f>IF('Rekapitulace zakázky'!AN11="","",'Rekapitulace zakázky'!AN11)</f>
        <v>CZ70994234</v>
      </c>
      <c r="L15" s="43"/>
    </row>
    <row r="16" s="1" customFormat="1" ht="6.96" customHeight="1">
      <c r="B16" s="43"/>
      <c r="I16" s="139"/>
      <c r="L16" s="43"/>
    </row>
    <row r="17" s="1" customFormat="1" ht="12" customHeight="1">
      <c r="B17" s="43"/>
      <c r="D17" s="137" t="s">
        <v>30</v>
      </c>
      <c r="I17" s="142" t="s">
        <v>25</v>
      </c>
      <c r="J17" s="33" t="str">
        <f>'Rekapitulace zakázky'!AN13</f>
        <v>Vyplň údaj</v>
      </c>
      <c r="L17" s="43"/>
    </row>
    <row r="18" s="1" customFormat="1" ht="18" customHeight="1">
      <c r="B18" s="43"/>
      <c r="E18" s="33" t="str">
        <f>'Rekapitulace zakázky'!E14</f>
        <v>Vyplň údaj</v>
      </c>
      <c r="F18" s="141"/>
      <c r="G18" s="141"/>
      <c r="H18" s="141"/>
      <c r="I18" s="142" t="s">
        <v>28</v>
      </c>
      <c r="J18" s="33" t="str">
        <f>'Rekapitulace zakázky'!AN14</f>
        <v>Vyplň údaj</v>
      </c>
      <c r="L18" s="43"/>
    </row>
    <row r="19" s="1" customFormat="1" ht="6.96" customHeight="1">
      <c r="B19" s="43"/>
      <c r="I19" s="139"/>
      <c r="L19" s="43"/>
    </row>
    <row r="20" s="1" customFormat="1" ht="12" customHeight="1">
      <c r="B20" s="43"/>
      <c r="D20" s="137" t="s">
        <v>32</v>
      </c>
      <c r="I20" s="142" t="s">
        <v>25</v>
      </c>
      <c r="J20" s="141" t="str">
        <f>IF('Rekapitulace zakázky'!AN16="","",'Rekapitulace zakázky'!AN16)</f>
        <v>41192168</v>
      </c>
      <c r="L20" s="43"/>
    </row>
    <row r="21" s="1" customFormat="1" ht="18" customHeight="1">
      <c r="B21" s="43"/>
      <c r="E21" s="141" t="str">
        <f>IF('Rekapitulace zakázky'!E17="","",'Rekapitulace zakázky'!E17)</f>
        <v>SG Geotechnika a.s.</v>
      </c>
      <c r="I21" s="142" t="s">
        <v>28</v>
      </c>
      <c r="J21" s="141" t="str">
        <f>IF('Rekapitulace zakázky'!AN17="","",'Rekapitulace zakázky'!AN17)</f>
        <v>CZ41192168</v>
      </c>
      <c r="L21" s="43"/>
    </row>
    <row r="22" s="1" customFormat="1" ht="6.96" customHeight="1">
      <c r="B22" s="43"/>
      <c r="I22" s="139"/>
      <c r="L22" s="43"/>
    </row>
    <row r="23" s="1" customFormat="1" ht="12" customHeight="1">
      <c r="B23" s="43"/>
      <c r="D23" s="137" t="s">
        <v>37</v>
      </c>
      <c r="I23" s="142" t="s">
        <v>25</v>
      </c>
      <c r="J23" s="141" t="str">
        <f>IF('Rekapitulace zakázky'!AN19="","",'Rekapitulace zakázky'!AN19)</f>
        <v>41192168</v>
      </c>
      <c r="L23" s="43"/>
    </row>
    <row r="24" s="1" customFormat="1" ht="18" customHeight="1">
      <c r="B24" s="43"/>
      <c r="E24" s="141" t="str">
        <f>IF('Rekapitulace zakázky'!E20="","",'Rekapitulace zakázky'!E20)</f>
        <v>SG Geotechnika a.s.</v>
      </c>
      <c r="I24" s="142" t="s">
        <v>28</v>
      </c>
      <c r="J24" s="141" t="str">
        <f>IF('Rekapitulace zakázky'!AN20="","",'Rekapitulace zakázky'!AN20)</f>
        <v>CZ41192168</v>
      </c>
      <c r="L24" s="43"/>
    </row>
    <row r="25" s="1" customFormat="1" ht="6.96" customHeight="1">
      <c r="B25" s="43"/>
      <c r="I25" s="139"/>
      <c r="L25" s="43"/>
    </row>
    <row r="26" s="1" customFormat="1" ht="12" customHeight="1">
      <c r="B26" s="43"/>
      <c r="D26" s="137" t="s">
        <v>38</v>
      </c>
      <c r="I26" s="139"/>
      <c r="L26" s="43"/>
    </row>
    <row r="27" s="7" customFormat="1" ht="16.5" customHeight="1">
      <c r="B27" s="144"/>
      <c r="E27" s="145" t="s">
        <v>1</v>
      </c>
      <c r="F27" s="145"/>
      <c r="G27" s="145"/>
      <c r="H27" s="145"/>
      <c r="I27" s="146"/>
      <c r="L27" s="144"/>
    </row>
    <row r="28" s="1" customFormat="1" ht="6.96" customHeight="1">
      <c r="B28" s="43"/>
      <c r="I28" s="139"/>
      <c r="L28" s="43"/>
    </row>
    <row r="29" s="1" customFormat="1" ht="6.96" customHeight="1">
      <c r="B29" s="43"/>
      <c r="D29" s="78"/>
      <c r="E29" s="78"/>
      <c r="F29" s="78"/>
      <c r="G29" s="78"/>
      <c r="H29" s="78"/>
      <c r="I29" s="147"/>
      <c r="J29" s="78"/>
      <c r="K29" s="78"/>
      <c r="L29" s="43"/>
    </row>
    <row r="30" s="1" customFormat="1" ht="25.44" customHeight="1">
      <c r="B30" s="43"/>
      <c r="D30" s="148" t="s">
        <v>39</v>
      </c>
      <c r="I30" s="139"/>
      <c r="J30" s="149">
        <f>ROUND(J117, 2)</f>
        <v>0</v>
      </c>
      <c r="L30" s="43"/>
    </row>
    <row r="31" s="1" customFormat="1" ht="6.96" customHeight="1">
      <c r="B31" s="43"/>
      <c r="D31" s="78"/>
      <c r="E31" s="78"/>
      <c r="F31" s="78"/>
      <c r="G31" s="78"/>
      <c r="H31" s="78"/>
      <c r="I31" s="147"/>
      <c r="J31" s="78"/>
      <c r="K31" s="78"/>
      <c r="L31" s="43"/>
    </row>
    <row r="32" s="1" customFormat="1" ht="14.4" customHeight="1">
      <c r="B32" s="43"/>
      <c r="F32" s="150" t="s">
        <v>41</v>
      </c>
      <c r="I32" s="151" t="s">
        <v>40</v>
      </c>
      <c r="J32" s="150" t="s">
        <v>42</v>
      </c>
      <c r="L32" s="43"/>
    </row>
    <row r="33" s="1" customFormat="1" ht="14.4" customHeight="1">
      <c r="B33" s="43"/>
      <c r="D33" s="152" t="s">
        <v>43</v>
      </c>
      <c r="E33" s="137" t="s">
        <v>44</v>
      </c>
      <c r="F33" s="153">
        <f>ROUND((SUM(BE117:BE131)),  2)</f>
        <v>0</v>
      </c>
      <c r="I33" s="154">
        <v>0.20999999999999999</v>
      </c>
      <c r="J33" s="153">
        <f>ROUND(((SUM(BE117:BE131))*I33),  2)</f>
        <v>0</v>
      </c>
      <c r="L33" s="43"/>
    </row>
    <row r="34" s="1" customFormat="1" ht="14.4" customHeight="1">
      <c r="B34" s="43"/>
      <c r="E34" s="137" t="s">
        <v>45</v>
      </c>
      <c r="F34" s="153">
        <f>ROUND((SUM(BF117:BF131)),  2)</f>
        <v>0</v>
      </c>
      <c r="I34" s="154">
        <v>0.14999999999999999</v>
      </c>
      <c r="J34" s="153">
        <f>ROUND(((SUM(BF117:BF131))*I34),  2)</f>
        <v>0</v>
      </c>
      <c r="L34" s="43"/>
    </row>
    <row r="35" hidden="1" s="1" customFormat="1" ht="14.4" customHeight="1">
      <c r="B35" s="43"/>
      <c r="E35" s="137" t="s">
        <v>46</v>
      </c>
      <c r="F35" s="153">
        <f>ROUND((SUM(BG117:BG131)),  2)</f>
        <v>0</v>
      </c>
      <c r="I35" s="154">
        <v>0.20999999999999999</v>
      </c>
      <c r="J35" s="153">
        <f>0</f>
        <v>0</v>
      </c>
      <c r="L35" s="43"/>
    </row>
    <row r="36" hidden="1" s="1" customFormat="1" ht="14.4" customHeight="1">
      <c r="B36" s="43"/>
      <c r="E36" s="137" t="s">
        <v>47</v>
      </c>
      <c r="F36" s="153">
        <f>ROUND((SUM(BH117:BH131)),  2)</f>
        <v>0</v>
      </c>
      <c r="I36" s="154">
        <v>0.14999999999999999</v>
      </c>
      <c r="J36" s="153">
        <f>0</f>
        <v>0</v>
      </c>
      <c r="L36" s="43"/>
    </row>
    <row r="37" hidden="1" s="1" customFormat="1" ht="14.4" customHeight="1">
      <c r="B37" s="43"/>
      <c r="E37" s="137" t="s">
        <v>48</v>
      </c>
      <c r="F37" s="153">
        <f>ROUND((SUM(BI117:BI131)),  2)</f>
        <v>0</v>
      </c>
      <c r="I37" s="154">
        <v>0</v>
      </c>
      <c r="J37" s="153">
        <f>0</f>
        <v>0</v>
      </c>
      <c r="L37" s="43"/>
    </row>
    <row r="38" s="1" customFormat="1" ht="6.96" customHeight="1">
      <c r="B38" s="43"/>
      <c r="I38" s="139"/>
      <c r="L38" s="43"/>
    </row>
    <row r="39" s="1" customFormat="1" ht="25.44" customHeight="1">
      <c r="B39" s="43"/>
      <c r="C39" s="155"/>
      <c r="D39" s="156" t="s">
        <v>49</v>
      </c>
      <c r="E39" s="157"/>
      <c r="F39" s="157"/>
      <c r="G39" s="158" t="s">
        <v>50</v>
      </c>
      <c r="H39" s="159" t="s">
        <v>51</v>
      </c>
      <c r="I39" s="160"/>
      <c r="J39" s="161">
        <f>SUM(J30:J37)</f>
        <v>0</v>
      </c>
      <c r="K39" s="162"/>
      <c r="L39" s="43"/>
    </row>
    <row r="40" s="1" customFormat="1" ht="14.4" customHeight="1">
      <c r="B40" s="43"/>
      <c r="I40" s="139"/>
      <c r="L40" s="43"/>
    </row>
    <row r="41" ht="14.4" customHeight="1">
      <c r="B41" s="20"/>
      <c r="L41" s="20"/>
    </row>
    <row r="42" ht="14.4" customHeight="1">
      <c r="B42" s="20"/>
      <c r="L42" s="20"/>
    </row>
    <row r="43" ht="14.4" customHeight="1">
      <c r="B43" s="20"/>
      <c r="L43" s="20"/>
    </row>
    <row r="44" ht="14.4" customHeight="1">
      <c r="B44" s="20"/>
      <c r="L44" s="20"/>
    </row>
    <row r="45" ht="14.4" customHeight="1">
      <c r="B45" s="20"/>
      <c r="L45" s="20"/>
    </row>
    <row r="46" ht="14.4" customHeight="1">
      <c r="B46" s="20"/>
      <c r="L46" s="20"/>
    </row>
    <row r="47" ht="14.4" customHeight="1">
      <c r="B47" s="20"/>
      <c r="L47" s="20"/>
    </row>
    <row r="48" ht="14.4" customHeight="1">
      <c r="B48" s="20"/>
      <c r="L48" s="20"/>
    </row>
    <row r="49" ht="14.4" customHeight="1">
      <c r="B49" s="20"/>
      <c r="L49" s="20"/>
    </row>
    <row r="50" s="1" customFormat="1" ht="14.4" customHeight="1">
      <c r="B50" s="43"/>
      <c r="D50" s="163" t="s">
        <v>52</v>
      </c>
      <c r="E50" s="164"/>
      <c r="F50" s="164"/>
      <c r="G50" s="163" t="s">
        <v>53</v>
      </c>
      <c r="H50" s="164"/>
      <c r="I50" s="165"/>
      <c r="J50" s="164"/>
      <c r="K50" s="164"/>
      <c r="L50" s="4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1" customFormat="1">
      <c r="B61" s="43"/>
      <c r="D61" s="166" t="s">
        <v>54</v>
      </c>
      <c r="E61" s="167"/>
      <c r="F61" s="168" t="s">
        <v>55</v>
      </c>
      <c r="G61" s="166" t="s">
        <v>54</v>
      </c>
      <c r="H61" s="167"/>
      <c r="I61" s="169"/>
      <c r="J61" s="170" t="s">
        <v>55</v>
      </c>
      <c r="K61" s="167"/>
      <c r="L61" s="43"/>
    </row>
    <row r="62">
      <c r="B62" s="20"/>
      <c r="L62" s="20"/>
    </row>
    <row r="63">
      <c r="B63" s="20"/>
      <c r="L63" s="20"/>
    </row>
    <row r="64">
      <c r="B64" s="20"/>
      <c r="L64" s="20"/>
    </row>
    <row r="65" s="1" customFormat="1">
      <c r="B65" s="43"/>
      <c r="D65" s="163" t="s">
        <v>56</v>
      </c>
      <c r="E65" s="164"/>
      <c r="F65" s="164"/>
      <c r="G65" s="163" t="s">
        <v>57</v>
      </c>
      <c r="H65" s="164"/>
      <c r="I65" s="165"/>
      <c r="J65" s="164"/>
      <c r="K65" s="164"/>
      <c r="L65" s="43"/>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1" customFormat="1">
      <c r="B76" s="43"/>
      <c r="D76" s="166" t="s">
        <v>54</v>
      </c>
      <c r="E76" s="167"/>
      <c r="F76" s="168" t="s">
        <v>55</v>
      </c>
      <c r="G76" s="166" t="s">
        <v>54</v>
      </c>
      <c r="H76" s="167"/>
      <c r="I76" s="169"/>
      <c r="J76" s="170" t="s">
        <v>55</v>
      </c>
      <c r="K76" s="167"/>
      <c r="L76" s="43"/>
    </row>
    <row r="77" s="1" customFormat="1" ht="14.4" customHeight="1">
      <c r="B77" s="171"/>
      <c r="C77" s="172"/>
      <c r="D77" s="172"/>
      <c r="E77" s="172"/>
      <c r="F77" s="172"/>
      <c r="G77" s="172"/>
      <c r="H77" s="172"/>
      <c r="I77" s="173"/>
      <c r="J77" s="172"/>
      <c r="K77" s="172"/>
      <c r="L77" s="43"/>
    </row>
    <row r="81" s="1" customFormat="1" ht="6.96" customHeight="1">
      <c r="B81" s="174"/>
      <c r="C81" s="175"/>
      <c r="D81" s="175"/>
      <c r="E81" s="175"/>
      <c r="F81" s="175"/>
      <c r="G81" s="175"/>
      <c r="H81" s="175"/>
      <c r="I81" s="176"/>
      <c r="J81" s="175"/>
      <c r="K81" s="175"/>
      <c r="L81" s="43"/>
    </row>
    <row r="82" s="1" customFormat="1" ht="24.96" customHeight="1">
      <c r="B82" s="38"/>
      <c r="C82" s="23" t="s">
        <v>115</v>
      </c>
      <c r="D82" s="39"/>
      <c r="E82" s="39"/>
      <c r="F82" s="39"/>
      <c r="G82" s="39"/>
      <c r="H82" s="39"/>
      <c r="I82" s="139"/>
      <c r="J82" s="39"/>
      <c r="K82" s="39"/>
      <c r="L82" s="43"/>
    </row>
    <row r="83" s="1" customFormat="1" ht="6.96" customHeight="1">
      <c r="B83" s="38"/>
      <c r="C83" s="39"/>
      <c r="D83" s="39"/>
      <c r="E83" s="39"/>
      <c r="F83" s="39"/>
      <c r="G83" s="39"/>
      <c r="H83" s="39"/>
      <c r="I83" s="139"/>
      <c r="J83" s="39"/>
      <c r="K83" s="39"/>
      <c r="L83" s="43"/>
    </row>
    <row r="84" s="1" customFormat="1" ht="12" customHeight="1">
      <c r="B84" s="38"/>
      <c r="C84" s="32" t="s">
        <v>16</v>
      </c>
      <c r="D84" s="39"/>
      <c r="E84" s="39"/>
      <c r="F84" s="39"/>
      <c r="G84" s="39"/>
      <c r="H84" s="39"/>
      <c r="I84" s="139"/>
      <c r="J84" s="39"/>
      <c r="K84" s="39"/>
      <c r="L84" s="43"/>
    </row>
    <row r="85" s="1" customFormat="1" ht="16.5" customHeight="1">
      <c r="B85" s="38"/>
      <c r="C85" s="39"/>
      <c r="D85" s="39"/>
      <c r="E85" s="177" t="str">
        <f>E7</f>
        <v>Oprava traťového úseku Česká Lípa – Jedlová v oblasti mokřadů říčky Šporka</v>
      </c>
      <c r="F85" s="32"/>
      <c r="G85" s="32"/>
      <c r="H85" s="32"/>
      <c r="I85" s="139"/>
      <c r="J85" s="39"/>
      <c r="K85" s="39"/>
      <c r="L85" s="43"/>
    </row>
    <row r="86" s="1" customFormat="1" ht="12" customHeight="1">
      <c r="B86" s="38"/>
      <c r="C86" s="32" t="s">
        <v>112</v>
      </c>
      <c r="D86" s="39"/>
      <c r="E86" s="39"/>
      <c r="F86" s="39"/>
      <c r="G86" s="39"/>
      <c r="H86" s="39"/>
      <c r="I86" s="139"/>
      <c r="J86" s="39"/>
      <c r="K86" s="39"/>
      <c r="L86" s="43"/>
    </row>
    <row r="87" s="1" customFormat="1" ht="16.5" customHeight="1">
      <c r="B87" s="38"/>
      <c r="C87" s="39"/>
      <c r="D87" s="39"/>
      <c r="E87" s="71" t="str">
        <f>E9</f>
        <v xml:space="preserve">VRN - VRN </v>
      </c>
      <c r="F87" s="39"/>
      <c r="G87" s="39"/>
      <c r="H87" s="39"/>
      <c r="I87" s="139"/>
      <c r="J87" s="39"/>
      <c r="K87" s="39"/>
      <c r="L87" s="43"/>
    </row>
    <row r="88" s="1" customFormat="1" ht="6.96" customHeight="1">
      <c r="B88" s="38"/>
      <c r="C88" s="39"/>
      <c r="D88" s="39"/>
      <c r="E88" s="39"/>
      <c r="F88" s="39"/>
      <c r="G88" s="39"/>
      <c r="H88" s="39"/>
      <c r="I88" s="139"/>
      <c r="J88" s="39"/>
      <c r="K88" s="39"/>
      <c r="L88" s="43"/>
    </row>
    <row r="89" s="1" customFormat="1" ht="12" customHeight="1">
      <c r="B89" s="38"/>
      <c r="C89" s="32" t="s">
        <v>20</v>
      </c>
      <c r="D89" s="39"/>
      <c r="E89" s="39"/>
      <c r="F89" s="27" t="str">
        <f>F12</f>
        <v xml:space="preserve"> </v>
      </c>
      <c r="G89" s="39"/>
      <c r="H89" s="39"/>
      <c r="I89" s="142" t="s">
        <v>22</v>
      </c>
      <c r="J89" s="74" t="str">
        <f>IF(J12="","",J12)</f>
        <v>29. 3. 2019</v>
      </c>
      <c r="K89" s="39"/>
      <c r="L89" s="43"/>
    </row>
    <row r="90" s="1" customFormat="1" ht="6.96" customHeight="1">
      <c r="B90" s="38"/>
      <c r="C90" s="39"/>
      <c r="D90" s="39"/>
      <c r="E90" s="39"/>
      <c r="F90" s="39"/>
      <c r="G90" s="39"/>
      <c r="H90" s="39"/>
      <c r="I90" s="139"/>
      <c r="J90" s="39"/>
      <c r="K90" s="39"/>
      <c r="L90" s="43"/>
    </row>
    <row r="91" s="1" customFormat="1" ht="27.9" customHeight="1">
      <c r="B91" s="38"/>
      <c r="C91" s="32" t="s">
        <v>24</v>
      </c>
      <c r="D91" s="39"/>
      <c r="E91" s="39"/>
      <c r="F91" s="27" t="str">
        <f>E15</f>
        <v>SŽDC, s.o.</v>
      </c>
      <c r="G91" s="39"/>
      <c r="H91" s="39"/>
      <c r="I91" s="142" t="s">
        <v>32</v>
      </c>
      <c r="J91" s="36" t="str">
        <f>E21</f>
        <v>SG Geotechnika a.s.</v>
      </c>
      <c r="K91" s="39"/>
      <c r="L91" s="43"/>
    </row>
    <row r="92" s="1" customFormat="1" ht="27.9" customHeight="1">
      <c r="B92" s="38"/>
      <c r="C92" s="32" t="s">
        <v>30</v>
      </c>
      <c r="D92" s="39"/>
      <c r="E92" s="39"/>
      <c r="F92" s="27" t="str">
        <f>IF(E18="","",E18)</f>
        <v>Vyplň údaj</v>
      </c>
      <c r="G92" s="39"/>
      <c r="H92" s="39"/>
      <c r="I92" s="142" t="s">
        <v>37</v>
      </c>
      <c r="J92" s="36" t="str">
        <f>E24</f>
        <v>SG Geotechnika a.s.</v>
      </c>
      <c r="K92" s="39"/>
      <c r="L92" s="43"/>
    </row>
    <row r="93" s="1" customFormat="1" ht="10.32" customHeight="1">
      <c r="B93" s="38"/>
      <c r="C93" s="39"/>
      <c r="D93" s="39"/>
      <c r="E93" s="39"/>
      <c r="F93" s="39"/>
      <c r="G93" s="39"/>
      <c r="H93" s="39"/>
      <c r="I93" s="139"/>
      <c r="J93" s="39"/>
      <c r="K93" s="39"/>
      <c r="L93" s="43"/>
    </row>
    <row r="94" s="1" customFormat="1" ht="29.28" customHeight="1">
      <c r="B94" s="38"/>
      <c r="C94" s="178" t="s">
        <v>116</v>
      </c>
      <c r="D94" s="179"/>
      <c r="E94" s="179"/>
      <c r="F94" s="179"/>
      <c r="G94" s="179"/>
      <c r="H94" s="179"/>
      <c r="I94" s="180"/>
      <c r="J94" s="181" t="s">
        <v>117</v>
      </c>
      <c r="K94" s="179"/>
      <c r="L94" s="43"/>
    </row>
    <row r="95" s="1" customFormat="1" ht="10.32" customHeight="1">
      <c r="B95" s="38"/>
      <c r="C95" s="39"/>
      <c r="D95" s="39"/>
      <c r="E95" s="39"/>
      <c r="F95" s="39"/>
      <c r="G95" s="39"/>
      <c r="H95" s="39"/>
      <c r="I95" s="139"/>
      <c r="J95" s="39"/>
      <c r="K95" s="39"/>
      <c r="L95" s="43"/>
    </row>
    <row r="96" s="1" customFormat="1" ht="22.8" customHeight="1">
      <c r="B96" s="38"/>
      <c r="C96" s="182" t="s">
        <v>118</v>
      </c>
      <c r="D96" s="39"/>
      <c r="E96" s="39"/>
      <c r="F96" s="39"/>
      <c r="G96" s="39"/>
      <c r="H96" s="39"/>
      <c r="I96" s="139"/>
      <c r="J96" s="105">
        <f>J117</f>
        <v>0</v>
      </c>
      <c r="K96" s="39"/>
      <c r="L96" s="43"/>
      <c r="AU96" s="17" t="s">
        <v>119</v>
      </c>
    </row>
    <row r="97" s="8" customFormat="1" ht="24.96" customHeight="1">
      <c r="B97" s="183"/>
      <c r="C97" s="184"/>
      <c r="D97" s="185" t="s">
        <v>611</v>
      </c>
      <c r="E97" s="186"/>
      <c r="F97" s="186"/>
      <c r="G97" s="186"/>
      <c r="H97" s="186"/>
      <c r="I97" s="187"/>
      <c r="J97" s="188">
        <f>J118</f>
        <v>0</v>
      </c>
      <c r="K97" s="184"/>
      <c r="L97" s="189"/>
    </row>
    <row r="98" s="1" customFormat="1" ht="21.84" customHeight="1">
      <c r="B98" s="38"/>
      <c r="C98" s="39"/>
      <c r="D98" s="39"/>
      <c r="E98" s="39"/>
      <c r="F98" s="39"/>
      <c r="G98" s="39"/>
      <c r="H98" s="39"/>
      <c r="I98" s="139"/>
      <c r="J98" s="39"/>
      <c r="K98" s="39"/>
      <c r="L98" s="43"/>
    </row>
    <row r="99" s="1" customFormat="1" ht="6.96" customHeight="1">
      <c r="B99" s="61"/>
      <c r="C99" s="62"/>
      <c r="D99" s="62"/>
      <c r="E99" s="62"/>
      <c r="F99" s="62"/>
      <c r="G99" s="62"/>
      <c r="H99" s="62"/>
      <c r="I99" s="173"/>
      <c r="J99" s="62"/>
      <c r="K99" s="62"/>
      <c r="L99" s="43"/>
    </row>
    <row r="103" s="1" customFormat="1" ht="6.96" customHeight="1">
      <c r="B103" s="63"/>
      <c r="C103" s="64"/>
      <c r="D103" s="64"/>
      <c r="E103" s="64"/>
      <c r="F103" s="64"/>
      <c r="G103" s="64"/>
      <c r="H103" s="64"/>
      <c r="I103" s="176"/>
      <c r="J103" s="64"/>
      <c r="K103" s="64"/>
      <c r="L103" s="43"/>
    </row>
    <row r="104" s="1" customFormat="1" ht="24.96" customHeight="1">
      <c r="B104" s="38"/>
      <c r="C104" s="23" t="s">
        <v>123</v>
      </c>
      <c r="D104" s="39"/>
      <c r="E104" s="39"/>
      <c r="F104" s="39"/>
      <c r="G104" s="39"/>
      <c r="H104" s="39"/>
      <c r="I104" s="139"/>
      <c r="J104" s="39"/>
      <c r="K104" s="39"/>
      <c r="L104" s="43"/>
    </row>
    <row r="105" s="1" customFormat="1" ht="6.96" customHeight="1">
      <c r="B105" s="38"/>
      <c r="C105" s="39"/>
      <c r="D105" s="39"/>
      <c r="E105" s="39"/>
      <c r="F105" s="39"/>
      <c r="G105" s="39"/>
      <c r="H105" s="39"/>
      <c r="I105" s="139"/>
      <c r="J105" s="39"/>
      <c r="K105" s="39"/>
      <c r="L105" s="43"/>
    </row>
    <row r="106" s="1" customFormat="1" ht="12" customHeight="1">
      <c r="B106" s="38"/>
      <c r="C106" s="32" t="s">
        <v>16</v>
      </c>
      <c r="D106" s="39"/>
      <c r="E106" s="39"/>
      <c r="F106" s="39"/>
      <c r="G106" s="39"/>
      <c r="H106" s="39"/>
      <c r="I106" s="139"/>
      <c r="J106" s="39"/>
      <c r="K106" s="39"/>
      <c r="L106" s="43"/>
    </row>
    <row r="107" s="1" customFormat="1" ht="16.5" customHeight="1">
      <c r="B107" s="38"/>
      <c r="C107" s="39"/>
      <c r="D107" s="39"/>
      <c r="E107" s="177" t="str">
        <f>E7</f>
        <v>Oprava traťového úseku Česká Lípa – Jedlová v oblasti mokřadů říčky Šporka</v>
      </c>
      <c r="F107" s="32"/>
      <c r="G107" s="32"/>
      <c r="H107" s="32"/>
      <c r="I107" s="139"/>
      <c r="J107" s="39"/>
      <c r="K107" s="39"/>
      <c r="L107" s="43"/>
    </row>
    <row r="108" s="1" customFormat="1" ht="12" customHeight="1">
      <c r="B108" s="38"/>
      <c r="C108" s="32" t="s">
        <v>112</v>
      </c>
      <c r="D108" s="39"/>
      <c r="E108" s="39"/>
      <c r="F108" s="39"/>
      <c r="G108" s="39"/>
      <c r="H108" s="39"/>
      <c r="I108" s="139"/>
      <c r="J108" s="39"/>
      <c r="K108" s="39"/>
      <c r="L108" s="43"/>
    </row>
    <row r="109" s="1" customFormat="1" ht="16.5" customHeight="1">
      <c r="B109" s="38"/>
      <c r="C109" s="39"/>
      <c r="D109" s="39"/>
      <c r="E109" s="71" t="str">
        <f>E9</f>
        <v xml:space="preserve">VRN - VRN </v>
      </c>
      <c r="F109" s="39"/>
      <c r="G109" s="39"/>
      <c r="H109" s="39"/>
      <c r="I109" s="139"/>
      <c r="J109" s="39"/>
      <c r="K109" s="39"/>
      <c r="L109" s="43"/>
    </row>
    <row r="110" s="1" customFormat="1" ht="6.96" customHeight="1">
      <c r="B110" s="38"/>
      <c r="C110" s="39"/>
      <c r="D110" s="39"/>
      <c r="E110" s="39"/>
      <c r="F110" s="39"/>
      <c r="G110" s="39"/>
      <c r="H110" s="39"/>
      <c r="I110" s="139"/>
      <c r="J110" s="39"/>
      <c r="K110" s="39"/>
      <c r="L110" s="43"/>
    </row>
    <row r="111" s="1" customFormat="1" ht="12" customHeight="1">
      <c r="B111" s="38"/>
      <c r="C111" s="32" t="s">
        <v>20</v>
      </c>
      <c r="D111" s="39"/>
      <c r="E111" s="39"/>
      <c r="F111" s="27" t="str">
        <f>F12</f>
        <v xml:space="preserve"> </v>
      </c>
      <c r="G111" s="39"/>
      <c r="H111" s="39"/>
      <c r="I111" s="142" t="s">
        <v>22</v>
      </c>
      <c r="J111" s="74" t="str">
        <f>IF(J12="","",J12)</f>
        <v>29. 3. 2019</v>
      </c>
      <c r="K111" s="39"/>
      <c r="L111" s="43"/>
    </row>
    <row r="112" s="1" customFormat="1" ht="6.96" customHeight="1">
      <c r="B112" s="38"/>
      <c r="C112" s="39"/>
      <c r="D112" s="39"/>
      <c r="E112" s="39"/>
      <c r="F112" s="39"/>
      <c r="G112" s="39"/>
      <c r="H112" s="39"/>
      <c r="I112" s="139"/>
      <c r="J112" s="39"/>
      <c r="K112" s="39"/>
      <c r="L112" s="43"/>
    </row>
    <row r="113" s="1" customFormat="1" ht="27.9" customHeight="1">
      <c r="B113" s="38"/>
      <c r="C113" s="32" t="s">
        <v>24</v>
      </c>
      <c r="D113" s="39"/>
      <c r="E113" s="39"/>
      <c r="F113" s="27" t="str">
        <f>E15</f>
        <v>SŽDC, s.o.</v>
      </c>
      <c r="G113" s="39"/>
      <c r="H113" s="39"/>
      <c r="I113" s="142" t="s">
        <v>32</v>
      </c>
      <c r="J113" s="36" t="str">
        <f>E21</f>
        <v>SG Geotechnika a.s.</v>
      </c>
      <c r="K113" s="39"/>
      <c r="L113" s="43"/>
    </row>
    <row r="114" s="1" customFormat="1" ht="27.9" customHeight="1">
      <c r="B114" s="38"/>
      <c r="C114" s="32" t="s">
        <v>30</v>
      </c>
      <c r="D114" s="39"/>
      <c r="E114" s="39"/>
      <c r="F114" s="27" t="str">
        <f>IF(E18="","",E18)</f>
        <v>Vyplň údaj</v>
      </c>
      <c r="G114" s="39"/>
      <c r="H114" s="39"/>
      <c r="I114" s="142" t="s">
        <v>37</v>
      </c>
      <c r="J114" s="36" t="str">
        <f>E24</f>
        <v>SG Geotechnika a.s.</v>
      </c>
      <c r="K114" s="39"/>
      <c r="L114" s="43"/>
    </row>
    <row r="115" s="1" customFormat="1" ht="10.32" customHeight="1">
      <c r="B115" s="38"/>
      <c r="C115" s="39"/>
      <c r="D115" s="39"/>
      <c r="E115" s="39"/>
      <c r="F115" s="39"/>
      <c r="G115" s="39"/>
      <c r="H115" s="39"/>
      <c r="I115" s="139"/>
      <c r="J115" s="39"/>
      <c r="K115" s="39"/>
      <c r="L115" s="43"/>
    </row>
    <row r="116" s="10" customFormat="1" ht="29.28" customHeight="1">
      <c r="B116" s="197"/>
      <c r="C116" s="198" t="s">
        <v>124</v>
      </c>
      <c r="D116" s="199" t="s">
        <v>64</v>
      </c>
      <c r="E116" s="199" t="s">
        <v>60</v>
      </c>
      <c r="F116" s="199" t="s">
        <v>61</v>
      </c>
      <c r="G116" s="199" t="s">
        <v>125</v>
      </c>
      <c r="H116" s="199" t="s">
        <v>126</v>
      </c>
      <c r="I116" s="200" t="s">
        <v>127</v>
      </c>
      <c r="J116" s="199" t="s">
        <v>117</v>
      </c>
      <c r="K116" s="201" t="s">
        <v>128</v>
      </c>
      <c r="L116" s="202"/>
      <c r="M116" s="95" t="s">
        <v>1</v>
      </c>
      <c r="N116" s="96" t="s">
        <v>43</v>
      </c>
      <c r="O116" s="96" t="s">
        <v>129</v>
      </c>
      <c r="P116" s="96" t="s">
        <v>130</v>
      </c>
      <c r="Q116" s="96" t="s">
        <v>131</v>
      </c>
      <c r="R116" s="96" t="s">
        <v>132</v>
      </c>
      <c r="S116" s="96" t="s">
        <v>133</v>
      </c>
      <c r="T116" s="97" t="s">
        <v>134</v>
      </c>
    </row>
    <row r="117" s="1" customFormat="1" ht="22.8" customHeight="1">
      <c r="B117" s="38"/>
      <c r="C117" s="102" t="s">
        <v>135</v>
      </c>
      <c r="D117" s="39"/>
      <c r="E117" s="39"/>
      <c r="F117" s="39"/>
      <c r="G117" s="39"/>
      <c r="H117" s="39"/>
      <c r="I117" s="139"/>
      <c r="J117" s="203">
        <f>BK117</f>
        <v>0</v>
      </c>
      <c r="K117" s="39"/>
      <c r="L117" s="43"/>
      <c r="M117" s="98"/>
      <c r="N117" s="99"/>
      <c r="O117" s="99"/>
      <c r="P117" s="204">
        <f>P118</f>
        <v>0</v>
      </c>
      <c r="Q117" s="99"/>
      <c r="R117" s="204">
        <f>R118</f>
        <v>0</v>
      </c>
      <c r="S117" s="99"/>
      <c r="T117" s="205">
        <f>T118</f>
        <v>0</v>
      </c>
      <c r="AT117" s="17" t="s">
        <v>78</v>
      </c>
      <c r="AU117" s="17" t="s">
        <v>119</v>
      </c>
      <c r="BK117" s="206">
        <f>BK118</f>
        <v>0</v>
      </c>
    </row>
    <row r="118" s="11" customFormat="1" ht="25.92" customHeight="1">
      <c r="B118" s="207"/>
      <c r="C118" s="208"/>
      <c r="D118" s="209" t="s">
        <v>78</v>
      </c>
      <c r="E118" s="210" t="s">
        <v>108</v>
      </c>
      <c r="F118" s="210" t="s">
        <v>612</v>
      </c>
      <c r="G118" s="208"/>
      <c r="H118" s="208"/>
      <c r="I118" s="211"/>
      <c r="J118" s="212">
        <f>BK118</f>
        <v>0</v>
      </c>
      <c r="K118" s="208"/>
      <c r="L118" s="213"/>
      <c r="M118" s="214"/>
      <c r="N118" s="215"/>
      <c r="O118" s="215"/>
      <c r="P118" s="216">
        <f>SUM(P119:P131)</f>
        <v>0</v>
      </c>
      <c r="Q118" s="215"/>
      <c r="R118" s="216">
        <f>SUM(R119:R131)</f>
        <v>0</v>
      </c>
      <c r="S118" s="215"/>
      <c r="T118" s="217">
        <f>SUM(T119:T131)</f>
        <v>0</v>
      </c>
      <c r="AR118" s="218" t="s">
        <v>139</v>
      </c>
      <c r="AT118" s="219" t="s">
        <v>78</v>
      </c>
      <c r="AU118" s="219" t="s">
        <v>79</v>
      </c>
      <c r="AY118" s="218" t="s">
        <v>138</v>
      </c>
      <c r="BK118" s="220">
        <f>SUM(BK119:BK131)</f>
        <v>0</v>
      </c>
    </row>
    <row r="119" s="1" customFormat="1" ht="24" customHeight="1">
      <c r="B119" s="38"/>
      <c r="C119" s="272" t="s">
        <v>87</v>
      </c>
      <c r="D119" s="272" t="s">
        <v>182</v>
      </c>
      <c r="E119" s="273" t="s">
        <v>613</v>
      </c>
      <c r="F119" s="274" t="s">
        <v>614</v>
      </c>
      <c r="G119" s="275" t="s">
        <v>378</v>
      </c>
      <c r="H119" s="276">
        <v>1</v>
      </c>
      <c r="I119" s="277"/>
      <c r="J119" s="278">
        <f>ROUND(I119*H119,2)</f>
        <v>0</v>
      </c>
      <c r="K119" s="274" t="s">
        <v>145</v>
      </c>
      <c r="L119" s="43"/>
      <c r="M119" s="279" t="s">
        <v>1</v>
      </c>
      <c r="N119" s="280" t="s">
        <v>44</v>
      </c>
      <c r="O119" s="86"/>
      <c r="P119" s="233">
        <f>O119*H119</f>
        <v>0</v>
      </c>
      <c r="Q119" s="233">
        <v>0</v>
      </c>
      <c r="R119" s="233">
        <f>Q119*H119</f>
        <v>0</v>
      </c>
      <c r="S119" s="233">
        <v>0</v>
      </c>
      <c r="T119" s="234">
        <f>S119*H119</f>
        <v>0</v>
      </c>
      <c r="AR119" s="235" t="s">
        <v>147</v>
      </c>
      <c r="AT119" s="235" t="s">
        <v>182</v>
      </c>
      <c r="AU119" s="235" t="s">
        <v>87</v>
      </c>
      <c r="AY119" s="17" t="s">
        <v>138</v>
      </c>
      <c r="BE119" s="236">
        <f>IF(N119="základní",J119,0)</f>
        <v>0</v>
      </c>
      <c r="BF119" s="236">
        <f>IF(N119="snížená",J119,0)</f>
        <v>0</v>
      </c>
      <c r="BG119" s="236">
        <f>IF(N119="zákl. přenesená",J119,0)</f>
        <v>0</v>
      </c>
      <c r="BH119" s="236">
        <f>IF(N119="sníž. přenesená",J119,0)</f>
        <v>0</v>
      </c>
      <c r="BI119" s="236">
        <f>IF(N119="nulová",J119,0)</f>
        <v>0</v>
      </c>
      <c r="BJ119" s="17" t="s">
        <v>87</v>
      </c>
      <c r="BK119" s="236">
        <f>ROUND(I119*H119,2)</f>
        <v>0</v>
      </c>
      <c r="BL119" s="17" t="s">
        <v>147</v>
      </c>
      <c r="BM119" s="235" t="s">
        <v>89</v>
      </c>
    </row>
    <row r="120" s="1" customFormat="1" ht="24" customHeight="1">
      <c r="B120" s="38"/>
      <c r="C120" s="272" t="s">
        <v>89</v>
      </c>
      <c r="D120" s="272" t="s">
        <v>182</v>
      </c>
      <c r="E120" s="273" t="s">
        <v>615</v>
      </c>
      <c r="F120" s="274" t="s">
        <v>616</v>
      </c>
      <c r="G120" s="275" t="s">
        <v>378</v>
      </c>
      <c r="H120" s="276">
        <v>1</v>
      </c>
      <c r="I120" s="277"/>
      <c r="J120" s="278">
        <f>ROUND(I120*H120,2)</f>
        <v>0</v>
      </c>
      <c r="K120" s="274" t="s">
        <v>145</v>
      </c>
      <c r="L120" s="43"/>
      <c r="M120" s="279" t="s">
        <v>1</v>
      </c>
      <c r="N120" s="280" t="s">
        <v>44</v>
      </c>
      <c r="O120" s="86"/>
      <c r="P120" s="233">
        <f>O120*H120</f>
        <v>0</v>
      </c>
      <c r="Q120" s="233">
        <v>0</v>
      </c>
      <c r="R120" s="233">
        <f>Q120*H120</f>
        <v>0</v>
      </c>
      <c r="S120" s="233">
        <v>0</v>
      </c>
      <c r="T120" s="234">
        <f>S120*H120</f>
        <v>0</v>
      </c>
      <c r="AR120" s="235" t="s">
        <v>147</v>
      </c>
      <c r="AT120" s="235" t="s">
        <v>182</v>
      </c>
      <c r="AU120" s="235" t="s">
        <v>87</v>
      </c>
      <c r="AY120" s="17" t="s">
        <v>138</v>
      </c>
      <c r="BE120" s="236">
        <f>IF(N120="základní",J120,0)</f>
        <v>0</v>
      </c>
      <c r="BF120" s="236">
        <f>IF(N120="snížená",J120,0)</f>
        <v>0</v>
      </c>
      <c r="BG120" s="236">
        <f>IF(N120="zákl. přenesená",J120,0)</f>
        <v>0</v>
      </c>
      <c r="BH120" s="236">
        <f>IF(N120="sníž. přenesená",J120,0)</f>
        <v>0</v>
      </c>
      <c r="BI120" s="236">
        <f>IF(N120="nulová",J120,0)</f>
        <v>0</v>
      </c>
      <c r="BJ120" s="17" t="s">
        <v>87</v>
      </c>
      <c r="BK120" s="236">
        <f>ROUND(I120*H120,2)</f>
        <v>0</v>
      </c>
      <c r="BL120" s="17" t="s">
        <v>147</v>
      </c>
      <c r="BM120" s="235" t="s">
        <v>147</v>
      </c>
    </row>
    <row r="121" s="1" customFormat="1">
      <c r="B121" s="38"/>
      <c r="C121" s="39"/>
      <c r="D121" s="239" t="s">
        <v>172</v>
      </c>
      <c r="E121" s="39"/>
      <c r="F121" s="270" t="s">
        <v>617</v>
      </c>
      <c r="G121" s="39"/>
      <c r="H121" s="39"/>
      <c r="I121" s="139"/>
      <c r="J121" s="39"/>
      <c r="K121" s="39"/>
      <c r="L121" s="43"/>
      <c r="M121" s="271"/>
      <c r="N121" s="86"/>
      <c r="O121" s="86"/>
      <c r="P121" s="86"/>
      <c r="Q121" s="86"/>
      <c r="R121" s="86"/>
      <c r="S121" s="86"/>
      <c r="T121" s="87"/>
      <c r="AT121" s="17" t="s">
        <v>172</v>
      </c>
      <c r="AU121" s="17" t="s">
        <v>87</v>
      </c>
    </row>
    <row r="122" s="1" customFormat="1" ht="36" customHeight="1">
      <c r="B122" s="38"/>
      <c r="C122" s="272" t="s">
        <v>156</v>
      </c>
      <c r="D122" s="272" t="s">
        <v>182</v>
      </c>
      <c r="E122" s="273" t="s">
        <v>618</v>
      </c>
      <c r="F122" s="274" t="s">
        <v>619</v>
      </c>
      <c r="G122" s="275" t="s">
        <v>378</v>
      </c>
      <c r="H122" s="276">
        <v>1</v>
      </c>
      <c r="I122" s="277"/>
      <c r="J122" s="278">
        <f>ROUND(I122*H122,2)</f>
        <v>0</v>
      </c>
      <c r="K122" s="274" t="s">
        <v>145</v>
      </c>
      <c r="L122" s="43"/>
      <c r="M122" s="279" t="s">
        <v>1</v>
      </c>
      <c r="N122" s="280" t="s">
        <v>44</v>
      </c>
      <c r="O122" s="86"/>
      <c r="P122" s="233">
        <f>O122*H122</f>
        <v>0</v>
      </c>
      <c r="Q122" s="233">
        <v>0</v>
      </c>
      <c r="R122" s="233">
        <f>Q122*H122</f>
        <v>0</v>
      </c>
      <c r="S122" s="233">
        <v>0</v>
      </c>
      <c r="T122" s="234">
        <f>S122*H122</f>
        <v>0</v>
      </c>
      <c r="AR122" s="235" t="s">
        <v>147</v>
      </c>
      <c r="AT122" s="235" t="s">
        <v>182</v>
      </c>
      <c r="AU122" s="235" t="s">
        <v>87</v>
      </c>
      <c r="AY122" s="17" t="s">
        <v>138</v>
      </c>
      <c r="BE122" s="236">
        <f>IF(N122="základní",J122,0)</f>
        <v>0</v>
      </c>
      <c r="BF122" s="236">
        <f>IF(N122="snížená",J122,0)</f>
        <v>0</v>
      </c>
      <c r="BG122" s="236">
        <f>IF(N122="zákl. přenesená",J122,0)</f>
        <v>0</v>
      </c>
      <c r="BH122" s="236">
        <f>IF(N122="sníž. přenesená",J122,0)</f>
        <v>0</v>
      </c>
      <c r="BI122" s="236">
        <f>IF(N122="nulová",J122,0)</f>
        <v>0</v>
      </c>
      <c r="BJ122" s="17" t="s">
        <v>87</v>
      </c>
      <c r="BK122" s="236">
        <f>ROUND(I122*H122,2)</f>
        <v>0</v>
      </c>
      <c r="BL122" s="17" t="s">
        <v>147</v>
      </c>
      <c r="BM122" s="235" t="s">
        <v>160</v>
      </c>
    </row>
    <row r="123" s="1" customFormat="1" ht="24" customHeight="1">
      <c r="B123" s="38"/>
      <c r="C123" s="272" t="s">
        <v>147</v>
      </c>
      <c r="D123" s="272" t="s">
        <v>182</v>
      </c>
      <c r="E123" s="273" t="s">
        <v>620</v>
      </c>
      <c r="F123" s="274" t="s">
        <v>621</v>
      </c>
      <c r="G123" s="275" t="s">
        <v>378</v>
      </c>
      <c r="H123" s="276">
        <v>1</v>
      </c>
      <c r="I123" s="277"/>
      <c r="J123" s="278">
        <f>ROUND(I123*H123,2)</f>
        <v>0</v>
      </c>
      <c r="K123" s="274" t="s">
        <v>145</v>
      </c>
      <c r="L123" s="43"/>
      <c r="M123" s="279" t="s">
        <v>1</v>
      </c>
      <c r="N123" s="280" t="s">
        <v>44</v>
      </c>
      <c r="O123" s="86"/>
      <c r="P123" s="233">
        <f>O123*H123</f>
        <v>0</v>
      </c>
      <c r="Q123" s="233">
        <v>0</v>
      </c>
      <c r="R123" s="233">
        <f>Q123*H123</f>
        <v>0</v>
      </c>
      <c r="S123" s="233">
        <v>0</v>
      </c>
      <c r="T123" s="234">
        <f>S123*H123</f>
        <v>0</v>
      </c>
      <c r="AR123" s="235" t="s">
        <v>147</v>
      </c>
      <c r="AT123" s="235" t="s">
        <v>182</v>
      </c>
      <c r="AU123" s="235" t="s">
        <v>87</v>
      </c>
      <c r="AY123" s="17" t="s">
        <v>138</v>
      </c>
      <c r="BE123" s="236">
        <f>IF(N123="základní",J123,0)</f>
        <v>0</v>
      </c>
      <c r="BF123" s="236">
        <f>IF(N123="snížená",J123,0)</f>
        <v>0</v>
      </c>
      <c r="BG123" s="236">
        <f>IF(N123="zákl. přenesená",J123,0)</f>
        <v>0</v>
      </c>
      <c r="BH123" s="236">
        <f>IF(N123="sníž. přenesená",J123,0)</f>
        <v>0</v>
      </c>
      <c r="BI123" s="236">
        <f>IF(N123="nulová",J123,0)</f>
        <v>0</v>
      </c>
      <c r="BJ123" s="17" t="s">
        <v>87</v>
      </c>
      <c r="BK123" s="236">
        <f>ROUND(I123*H123,2)</f>
        <v>0</v>
      </c>
      <c r="BL123" s="17" t="s">
        <v>147</v>
      </c>
      <c r="BM123" s="235" t="s">
        <v>146</v>
      </c>
    </row>
    <row r="124" s="1" customFormat="1">
      <c r="B124" s="38"/>
      <c r="C124" s="39"/>
      <c r="D124" s="239" t="s">
        <v>172</v>
      </c>
      <c r="E124" s="39"/>
      <c r="F124" s="270" t="s">
        <v>622</v>
      </c>
      <c r="G124" s="39"/>
      <c r="H124" s="39"/>
      <c r="I124" s="139"/>
      <c r="J124" s="39"/>
      <c r="K124" s="39"/>
      <c r="L124" s="43"/>
      <c r="M124" s="271"/>
      <c r="N124" s="86"/>
      <c r="O124" s="86"/>
      <c r="P124" s="86"/>
      <c r="Q124" s="86"/>
      <c r="R124" s="86"/>
      <c r="S124" s="86"/>
      <c r="T124" s="87"/>
      <c r="AT124" s="17" t="s">
        <v>172</v>
      </c>
      <c r="AU124" s="17" t="s">
        <v>87</v>
      </c>
    </row>
    <row r="125" s="1" customFormat="1" ht="16.5" customHeight="1">
      <c r="B125" s="38"/>
      <c r="C125" s="272" t="s">
        <v>139</v>
      </c>
      <c r="D125" s="272" t="s">
        <v>182</v>
      </c>
      <c r="E125" s="273" t="s">
        <v>623</v>
      </c>
      <c r="F125" s="274" t="s">
        <v>624</v>
      </c>
      <c r="G125" s="275" t="s">
        <v>625</v>
      </c>
      <c r="H125" s="276">
        <v>3</v>
      </c>
      <c r="I125" s="277"/>
      <c r="J125" s="278">
        <f>ROUND(I125*H125,2)</f>
        <v>0</v>
      </c>
      <c r="K125" s="274" t="s">
        <v>1</v>
      </c>
      <c r="L125" s="43"/>
      <c r="M125" s="279" t="s">
        <v>1</v>
      </c>
      <c r="N125" s="280" t="s">
        <v>44</v>
      </c>
      <c r="O125" s="86"/>
      <c r="P125" s="233">
        <f>O125*H125</f>
        <v>0</v>
      </c>
      <c r="Q125" s="233">
        <v>0</v>
      </c>
      <c r="R125" s="233">
        <f>Q125*H125</f>
        <v>0</v>
      </c>
      <c r="S125" s="233">
        <v>0</v>
      </c>
      <c r="T125" s="234">
        <f>S125*H125</f>
        <v>0</v>
      </c>
      <c r="AR125" s="235" t="s">
        <v>147</v>
      </c>
      <c r="AT125" s="235" t="s">
        <v>182</v>
      </c>
      <c r="AU125" s="235" t="s">
        <v>87</v>
      </c>
      <c r="AY125" s="17" t="s">
        <v>138</v>
      </c>
      <c r="BE125" s="236">
        <f>IF(N125="základní",J125,0)</f>
        <v>0</v>
      </c>
      <c r="BF125" s="236">
        <f>IF(N125="snížená",J125,0)</f>
        <v>0</v>
      </c>
      <c r="BG125" s="236">
        <f>IF(N125="zákl. přenesená",J125,0)</f>
        <v>0</v>
      </c>
      <c r="BH125" s="236">
        <f>IF(N125="sníž. přenesená",J125,0)</f>
        <v>0</v>
      </c>
      <c r="BI125" s="236">
        <f>IF(N125="nulová",J125,0)</f>
        <v>0</v>
      </c>
      <c r="BJ125" s="17" t="s">
        <v>87</v>
      </c>
      <c r="BK125" s="236">
        <f>ROUND(I125*H125,2)</f>
        <v>0</v>
      </c>
      <c r="BL125" s="17" t="s">
        <v>147</v>
      </c>
      <c r="BM125" s="235" t="s">
        <v>171</v>
      </c>
    </row>
    <row r="126" s="1" customFormat="1">
      <c r="B126" s="38"/>
      <c r="C126" s="39"/>
      <c r="D126" s="239" t="s">
        <v>172</v>
      </c>
      <c r="E126" s="39"/>
      <c r="F126" s="270" t="s">
        <v>626</v>
      </c>
      <c r="G126" s="39"/>
      <c r="H126" s="39"/>
      <c r="I126" s="139"/>
      <c r="J126" s="39"/>
      <c r="K126" s="39"/>
      <c r="L126" s="43"/>
      <c r="M126" s="271"/>
      <c r="N126" s="86"/>
      <c r="O126" s="86"/>
      <c r="P126" s="86"/>
      <c r="Q126" s="86"/>
      <c r="R126" s="86"/>
      <c r="S126" s="86"/>
      <c r="T126" s="87"/>
      <c r="AT126" s="17" t="s">
        <v>172</v>
      </c>
      <c r="AU126" s="17" t="s">
        <v>87</v>
      </c>
    </row>
    <row r="127" s="1" customFormat="1" ht="16.5" customHeight="1">
      <c r="B127" s="38"/>
      <c r="C127" s="272" t="s">
        <v>160</v>
      </c>
      <c r="D127" s="272" t="s">
        <v>182</v>
      </c>
      <c r="E127" s="273" t="s">
        <v>627</v>
      </c>
      <c r="F127" s="274" t="s">
        <v>628</v>
      </c>
      <c r="G127" s="275" t="s">
        <v>378</v>
      </c>
      <c r="H127" s="276">
        <v>1</v>
      </c>
      <c r="I127" s="277"/>
      <c r="J127" s="278">
        <f>ROUND(I127*H127,2)</f>
        <v>0</v>
      </c>
      <c r="K127" s="274" t="s">
        <v>1</v>
      </c>
      <c r="L127" s="43"/>
      <c r="M127" s="279" t="s">
        <v>1</v>
      </c>
      <c r="N127" s="280" t="s">
        <v>44</v>
      </c>
      <c r="O127" s="86"/>
      <c r="P127" s="233">
        <f>O127*H127</f>
        <v>0</v>
      </c>
      <c r="Q127" s="233">
        <v>0</v>
      </c>
      <c r="R127" s="233">
        <f>Q127*H127</f>
        <v>0</v>
      </c>
      <c r="S127" s="233">
        <v>0</v>
      </c>
      <c r="T127" s="234">
        <f>S127*H127</f>
        <v>0</v>
      </c>
      <c r="AR127" s="235" t="s">
        <v>147</v>
      </c>
      <c r="AT127" s="235" t="s">
        <v>182</v>
      </c>
      <c r="AU127" s="235" t="s">
        <v>87</v>
      </c>
      <c r="AY127" s="17" t="s">
        <v>138</v>
      </c>
      <c r="BE127" s="236">
        <f>IF(N127="základní",J127,0)</f>
        <v>0</v>
      </c>
      <c r="BF127" s="236">
        <f>IF(N127="snížená",J127,0)</f>
        <v>0</v>
      </c>
      <c r="BG127" s="236">
        <f>IF(N127="zákl. přenesená",J127,0)</f>
        <v>0</v>
      </c>
      <c r="BH127" s="236">
        <f>IF(N127="sníž. přenesená",J127,0)</f>
        <v>0</v>
      </c>
      <c r="BI127" s="236">
        <f>IF(N127="nulová",J127,0)</f>
        <v>0</v>
      </c>
      <c r="BJ127" s="17" t="s">
        <v>87</v>
      </c>
      <c r="BK127" s="236">
        <f>ROUND(I127*H127,2)</f>
        <v>0</v>
      </c>
      <c r="BL127" s="17" t="s">
        <v>147</v>
      </c>
      <c r="BM127" s="235" t="s">
        <v>177</v>
      </c>
    </row>
    <row r="128" s="1" customFormat="1" ht="16.5" customHeight="1">
      <c r="B128" s="38"/>
      <c r="C128" s="272" t="s">
        <v>178</v>
      </c>
      <c r="D128" s="272" t="s">
        <v>182</v>
      </c>
      <c r="E128" s="273" t="s">
        <v>629</v>
      </c>
      <c r="F128" s="274" t="s">
        <v>630</v>
      </c>
      <c r="G128" s="275" t="s">
        <v>378</v>
      </c>
      <c r="H128" s="276">
        <v>1</v>
      </c>
      <c r="I128" s="277"/>
      <c r="J128" s="278">
        <f>ROUND(I128*H128,2)</f>
        <v>0</v>
      </c>
      <c r="K128" s="274" t="s">
        <v>1</v>
      </c>
      <c r="L128" s="43"/>
      <c r="M128" s="279" t="s">
        <v>1</v>
      </c>
      <c r="N128" s="280" t="s">
        <v>44</v>
      </c>
      <c r="O128" s="86"/>
      <c r="P128" s="233">
        <f>O128*H128</f>
        <v>0</v>
      </c>
      <c r="Q128" s="233">
        <v>0</v>
      </c>
      <c r="R128" s="233">
        <f>Q128*H128</f>
        <v>0</v>
      </c>
      <c r="S128" s="233">
        <v>0</v>
      </c>
      <c r="T128" s="234">
        <f>S128*H128</f>
        <v>0</v>
      </c>
      <c r="AR128" s="235" t="s">
        <v>147</v>
      </c>
      <c r="AT128" s="235" t="s">
        <v>182</v>
      </c>
      <c r="AU128" s="235" t="s">
        <v>87</v>
      </c>
      <c r="AY128" s="17" t="s">
        <v>138</v>
      </c>
      <c r="BE128" s="236">
        <f>IF(N128="základní",J128,0)</f>
        <v>0</v>
      </c>
      <c r="BF128" s="236">
        <f>IF(N128="snížená",J128,0)</f>
        <v>0</v>
      </c>
      <c r="BG128" s="236">
        <f>IF(N128="zákl. přenesená",J128,0)</f>
        <v>0</v>
      </c>
      <c r="BH128" s="236">
        <f>IF(N128="sníž. přenesená",J128,0)</f>
        <v>0</v>
      </c>
      <c r="BI128" s="236">
        <f>IF(N128="nulová",J128,0)</f>
        <v>0</v>
      </c>
      <c r="BJ128" s="17" t="s">
        <v>87</v>
      </c>
      <c r="BK128" s="236">
        <f>ROUND(I128*H128,2)</f>
        <v>0</v>
      </c>
      <c r="BL128" s="17" t="s">
        <v>147</v>
      </c>
      <c r="BM128" s="235" t="s">
        <v>181</v>
      </c>
    </row>
    <row r="129" s="1" customFormat="1">
      <c r="B129" s="38"/>
      <c r="C129" s="39"/>
      <c r="D129" s="239" t="s">
        <v>172</v>
      </c>
      <c r="E129" s="39"/>
      <c r="F129" s="270" t="s">
        <v>631</v>
      </c>
      <c r="G129" s="39"/>
      <c r="H129" s="39"/>
      <c r="I129" s="139"/>
      <c r="J129" s="39"/>
      <c r="K129" s="39"/>
      <c r="L129" s="43"/>
      <c r="M129" s="271"/>
      <c r="N129" s="86"/>
      <c r="O129" s="86"/>
      <c r="P129" s="86"/>
      <c r="Q129" s="86"/>
      <c r="R129" s="86"/>
      <c r="S129" s="86"/>
      <c r="T129" s="87"/>
      <c r="AT129" s="17" t="s">
        <v>172</v>
      </c>
      <c r="AU129" s="17" t="s">
        <v>87</v>
      </c>
    </row>
    <row r="130" s="1" customFormat="1" ht="24" customHeight="1">
      <c r="B130" s="38"/>
      <c r="C130" s="272" t="s">
        <v>146</v>
      </c>
      <c r="D130" s="272" t="s">
        <v>182</v>
      </c>
      <c r="E130" s="273" t="s">
        <v>632</v>
      </c>
      <c r="F130" s="274" t="s">
        <v>633</v>
      </c>
      <c r="G130" s="275" t="s">
        <v>378</v>
      </c>
      <c r="H130" s="276">
        <v>1</v>
      </c>
      <c r="I130" s="277"/>
      <c r="J130" s="278">
        <f>ROUND(I130*H130,2)</f>
        <v>0</v>
      </c>
      <c r="K130" s="274" t="s">
        <v>145</v>
      </c>
      <c r="L130" s="43"/>
      <c r="M130" s="279" t="s">
        <v>1</v>
      </c>
      <c r="N130" s="280" t="s">
        <v>44</v>
      </c>
      <c r="O130" s="86"/>
      <c r="P130" s="233">
        <f>O130*H130</f>
        <v>0</v>
      </c>
      <c r="Q130" s="233">
        <v>0</v>
      </c>
      <c r="R130" s="233">
        <f>Q130*H130</f>
        <v>0</v>
      </c>
      <c r="S130" s="233">
        <v>0</v>
      </c>
      <c r="T130" s="234">
        <f>S130*H130</f>
        <v>0</v>
      </c>
      <c r="AR130" s="235" t="s">
        <v>147</v>
      </c>
      <c r="AT130" s="235" t="s">
        <v>182</v>
      </c>
      <c r="AU130" s="235" t="s">
        <v>87</v>
      </c>
      <c r="AY130" s="17" t="s">
        <v>138</v>
      </c>
      <c r="BE130" s="236">
        <f>IF(N130="základní",J130,0)</f>
        <v>0</v>
      </c>
      <c r="BF130" s="236">
        <f>IF(N130="snížená",J130,0)</f>
        <v>0</v>
      </c>
      <c r="BG130" s="236">
        <f>IF(N130="zákl. přenesená",J130,0)</f>
        <v>0</v>
      </c>
      <c r="BH130" s="236">
        <f>IF(N130="sníž. přenesená",J130,0)</f>
        <v>0</v>
      </c>
      <c r="BI130" s="236">
        <f>IF(N130="nulová",J130,0)</f>
        <v>0</v>
      </c>
      <c r="BJ130" s="17" t="s">
        <v>87</v>
      </c>
      <c r="BK130" s="236">
        <f>ROUND(I130*H130,2)</f>
        <v>0</v>
      </c>
      <c r="BL130" s="17" t="s">
        <v>147</v>
      </c>
      <c r="BM130" s="235" t="s">
        <v>185</v>
      </c>
    </row>
    <row r="131" s="1" customFormat="1">
      <c r="B131" s="38"/>
      <c r="C131" s="39"/>
      <c r="D131" s="239" t="s">
        <v>172</v>
      </c>
      <c r="E131" s="39"/>
      <c r="F131" s="270" t="s">
        <v>634</v>
      </c>
      <c r="G131" s="39"/>
      <c r="H131" s="39"/>
      <c r="I131" s="139"/>
      <c r="J131" s="39"/>
      <c r="K131" s="39"/>
      <c r="L131" s="43"/>
      <c r="M131" s="295"/>
      <c r="N131" s="296"/>
      <c r="O131" s="296"/>
      <c r="P131" s="296"/>
      <c r="Q131" s="296"/>
      <c r="R131" s="296"/>
      <c r="S131" s="296"/>
      <c r="T131" s="297"/>
      <c r="AT131" s="17" t="s">
        <v>172</v>
      </c>
      <c r="AU131" s="17" t="s">
        <v>87</v>
      </c>
    </row>
    <row r="132" s="1" customFormat="1" ht="6.96" customHeight="1">
      <c r="B132" s="61"/>
      <c r="C132" s="62"/>
      <c r="D132" s="62"/>
      <c r="E132" s="62"/>
      <c r="F132" s="62"/>
      <c r="G132" s="62"/>
      <c r="H132" s="62"/>
      <c r="I132" s="173"/>
      <c r="J132" s="62"/>
      <c r="K132" s="62"/>
      <c r="L132" s="43"/>
    </row>
  </sheetData>
  <sheetProtection sheet="1" autoFilter="0" formatColumns="0" formatRows="0" objects="1" scenarios="1" spinCount="100000" saltValue="P+6ogKeV/oFssp6PtShv9z1DrK5W67s9sxFmHxpZ9AH2ZT/qnWSCKz76TyiDmycusKRTIGER0n5PKc+w30Dyew==" hashValue="D8sRJb37nkXfSslCdX89bx6Eqsta3Fnmz8Sre52jMLMKc0+gCLdQpjJ3XI2lzHQTXl21Wq96wgEklgk8zlgGcQ==" algorithmName="SHA-512" password="CC35"/>
  <autoFilter ref="C116:K131"/>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Jan Zima</dc:creator>
  <cp:lastModifiedBy>Jan Zima</cp:lastModifiedBy>
  <dcterms:created xsi:type="dcterms:W3CDTF">2019-04-30T05:05:04Z</dcterms:created>
  <dcterms:modified xsi:type="dcterms:W3CDTF">2019-04-30T05:05:12Z</dcterms:modified>
</cp:coreProperties>
</file>